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<sst xmlns="http://schemas.openxmlformats.org/spreadsheetml/2006/main" count="488" uniqueCount="316">
  <si>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</si>
  <si>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</si>
  <si>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</si>
  <si>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</si>
  <si>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</si>
  <si>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</si>
  <si>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</si>
  <si>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</si>
  <si>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</si>
  <si>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</si>
  <si>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</si>
  <si>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</si>
  <si>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</si>
  <si>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</si>
  <si>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</si>
  <si>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</si>
  <si>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</si>
  <si>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</si>
  <si>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</si>
  <si>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</si>
  <si>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</si>
  <si>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</si>
  <si>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</si>
  <si>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</si>
  <si>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</si>
  <si>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</si>
  <si>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</si>
  <si>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</si>
  <si>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</si>
  <si>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</si>
  <si>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</si>
  <si>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</si>
  <si>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</si>
  <si>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</si>
  <si>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</si>
  <si>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</si>
  <si>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</si>
  <si>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</si>
  <si>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</si>
  <si>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</si>
  <si>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</si>
  <si>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</si>
  <si>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</si>
  <si>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</si>
  <si>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</si>
  <si>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</si>
  <si>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</si>
  <si>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</si>
  <si>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</si>
  <si>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</si>
  <si>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</si>
  <si>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</si>
  <si>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</si>
  <si>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</si>
  <si>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</si>
  <si>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</si>
  <si>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</si>
  <si>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</si>
  <si>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</si>
  <si>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</si>
  <si>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</si>
  <si>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</si>
  <si>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</si>
  <si>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</si>
  <si>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</si>
  <si>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</si>
  <si>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</si>
  <si>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</si>
  <si>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</si>
  <si>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</si>
  <si>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</si>
  <si>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</si>
  <si>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</si>
  <si>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</si>
  <si>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</si>
  <si>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</si>
  <si>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</si>
  <si>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</si>
  <si>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</si>
  <si>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</si>
  <si>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</si>
  <si>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</si>
  <si>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</si>
  <si>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</si>
  <si>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</si>
  <si>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</si>
  <si>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</si>
  <si>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</si>
  <si>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</si>
  <si>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</si>
  <si>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</si>
  <si>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</si>
  <si>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</si>
  <si>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</si>
  <si>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</si>
  <si>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</si>
  <si>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</si>
  <si>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</si>
  <si>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</si>
  <si>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</si>
  <si>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</si>
  <si>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</si>
  <si>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</si>
  <si>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</si>
  <si>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</si>
  <si>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</si>
  <si>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</si>
  <si>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</si>
  <si>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</si>
  <si>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</si>
  <si>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</si>
  <si>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</si>
  <si>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</si>
  <si>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</si>
  <si>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</si>
  <si>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</si>
  <si>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</si>
  <si>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</si>
  <si>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</si>
  <si>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</si>
  <si>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</si>
  <si>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</si>
  <si>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</si>
  <si>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</si>
  <si>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</si>
  <si>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</si>
  <si>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</si>
  <si>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</si>
  <si>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</si>
  <si>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</si>
  <si>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</si>
  <si>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</si>
  <si>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</si>
  <si>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</si>
  <si>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</si>
  <si>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</si>
  <si>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</si>
  <si>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</si>
  <si>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</si>
  <si>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</si>
  <si>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</si>
  <si>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</si>
  <si>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</si>
  <si>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</si>
  <si>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</si>
  <si>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</si>
  <si>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</si>
  <si>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</si>
  <si>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</si>
  <si>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</si>
  <si>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</si>
  <si>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</si>
  <si>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</si>
  <si>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</si>
  <si>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</si>
  <si>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</si>
  <si>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</si>
  <si>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</si>
  <si>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</si>
  <si>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</si>
  <si>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</si>
  <si>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</si>
  <si>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</si>
  <si>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</si>
  <si>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</si>
  <si>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</si>
  <si>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</si>
  <si>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</si>
  <si>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</si>
  <si>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</si>
  <si>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</si>
  <si>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</si>
  <si>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</si>
  <si>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</si>
  <si>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</si>
  <si>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</si>
  <si>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</si>
  <si>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</si>
  <si>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</si>
  <si>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</si>
  <si>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</si>
  <si>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</si>
  <si>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</si>
  <si>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</si>
  <si>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</si>
  <si>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</si>
  <si>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</si>
  <si>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</si>
  <si>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</si>
  <si>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</si>
  <si>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</si>
  <si>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</si>
  <si>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</si>
  <si>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</si>
  <si>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</si>
  <si>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</si>
  <si>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</si>
  <si>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</si>
  <si>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</si>
  <si>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</si>
  <si>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</si>
  <si>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</si>
  <si>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</si>
  <si>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</si>
  <si>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</si>
  <si>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</si>
  <si>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</si>
  <si>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</si>
  <si>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</si>
  <si>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</si>
  <si>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</si>
  <si>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</si>
  <si>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</si>
  <si>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</si>
  <si>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</si>
  <si>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</si>
  <si>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</si>
  <si>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</si>
  <si>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</si>
  <si>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</si>
  <si>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</si>
  <si>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</si>
  <si>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</si>
  <si>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</si>
  <si>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</si>
  <si>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</si>
  <si>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</si>
  <si>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</si>
  <si>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</si>
  <si>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</si>
  <si>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</si>
  <si>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</si>
  <si>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</si>
  <si>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</si>
  <si>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</si>
  <si>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</si>
  <si>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</si>
  <si>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</si>
  <si>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</si>
  <si>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</si>
  <si>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</si>
  <si>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</si>
  <si>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</si>
  <si>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</si>
  <si>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</si>
  <si>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</si>
  <si>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</si>
  <si>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</si>
  <si>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</si>
  <si>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</si>
  <si>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</si>
  <si>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</si>
  <si>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</si>
  <si>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</si>
  <si>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</si>
  <si>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</si>
  <si>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</si>
  <si>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</si>
  <si>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</si>
  <si>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</si>
  <si>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</si>
  <si>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</si>
  <si>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 xml:space="preserve">Подпрограмма 2" Содержание и развитие  сети автомобильных дорог  местного значения в Таицком городском поселении " </t>
  </si>
  <si>
    <t xml:space="preserve">Подпрограмма 1 " Сохранение и развитие  культуры  в Таицком  городском поселении "  </t>
  </si>
  <si>
    <t>Подпрограмма 3 "Жилищно- коммунальное хозяйство и благоустройство территории Таицкого городского поселения"</t>
  </si>
  <si>
    <t>Создание условий для устойчивого и сбалансированного  социально - экономического развития МО Таицкое городское поселение</t>
  </si>
  <si>
    <t>Создание  и сохранение благоприятных условий обеспечения  культурного досуга жителей Таицкого городского поселения</t>
  </si>
  <si>
    <t>Формирование улично- дорожной сети, сответствующей потребностям населения и экономике поселения</t>
  </si>
  <si>
    <t>Создание комфортных условий  жизнедеятельности в МО Таицкое городское поселение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</si>
  <si>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</si>
  <si>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на территории   Таицкого городского поселения Гатчинского муниципального района Ленинградской области </t>
  </si>
  <si>
    <t>Подпрограмма 4 "Развитие физической культуры, спорта и  молодежной политики"</t>
  </si>
  <si>
    <t>Создание благоприятных условий для занятий физической культурой и спортом</t>
  </si>
  <si>
    <t>Содержание муниципального жилищного фонда, благоустройство территории и содержание бани</t>
  </si>
  <si>
    <t>Итого по программам</t>
  </si>
  <si>
    <t>Обеспечение деятельности подведомственного учреждения: проведение спортивных мероприятий, фонд оплаты труда, закупка товаров, работ и услуг.</t>
  </si>
  <si>
    <t>Предприятие    ООО "Гатчинский мясокомбинат"</t>
  </si>
  <si>
    <t>Повышение качества и комфорта  городской среды  для жителей поселения</t>
  </si>
  <si>
    <t>РЕАЛИЗАЦИЯ МУНИЦИПАЛЬНЫХ  ПРОГРАММ</t>
  </si>
  <si>
    <t>Подпрограмма  6.«Энергосбережение и повышение энергетической  эффективности на территории Таицкого городского поселения»</t>
  </si>
  <si>
    <t>является повышение эффективности использования энергоресурсов  за счет реализации энергосберегающих мероприятий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</si>
  <si>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</si>
  <si>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</si>
  <si>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</si>
  <si>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</si>
  <si>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</si>
  <si>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96,4/87,8</t>
  </si>
  <si>
    <t>60/58,5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</si>
  <si>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</si>
  <si>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</si>
  <si>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</si>
  <si>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Сокращение количества дорожно-транспортных происшествий с пострадавшими.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</si>
  <si>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</si>
  <si>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Газификация муниципального образования</t>
  </si>
  <si>
    <t>Глава администрации Таицкого городского поселения</t>
  </si>
  <si>
    <t>И.В. Львович</t>
  </si>
  <si>
    <t>Проведение экспертизы сметной стоимости ремонта дорог и выполнение работ по содержанию дорог в зимний период</t>
  </si>
  <si>
    <t>Создание комфортных благоустроенных общественных территорий общего пользования</t>
  </si>
  <si>
    <t>Мероприятия по энергосбережению энергетической эффективности муниципальных объектов</t>
  </si>
  <si>
    <t>Разработка схемы газификации (проект) и проектно-изыскательские работы</t>
  </si>
  <si>
    <t>Мероприятия по развитию и поддержки малого и среднего предпринимательства муниципальном образовании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</si>
  <si>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Таицкое городское поселение на 2020-2024 годы</t>
  </si>
  <si>
    <t>Социально- экономическое развитие  МО Таицкое городское поселение Гатчинского муниципального района  Ленинградской области  на период  2018-2024 годы</t>
  </si>
  <si>
    <t>Подпрограмма 5. Формирование комфортной городской среды МО Таицкое городское поселение на 2018-2024годы</t>
  </si>
  <si>
    <t>Объем запланированных средств на  2021 год</t>
  </si>
  <si>
    <t>Подпрограмма № 10 "Подпрограмма "Комплексное развитие сельских территорий муниципального образования 
Таицкое городское поселение"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Ленинградской"</t>
  </si>
  <si>
    <t>Остаток на 01.07.2021 г. (тыс.руб.)</t>
  </si>
  <si>
    <t>План на   2021г.  (тыс.руб.)</t>
  </si>
  <si>
    <t>Объем  выделенных средств в рамках программы за 2021</t>
  </si>
  <si>
    <t>за  2021 года</t>
  </si>
  <si>
    <t>за 2021 г.</t>
  </si>
  <si>
    <t>январь - декабрь 2021 года</t>
  </si>
  <si>
    <t xml:space="preserve">     района   Ленинградской области за 2021 года</t>
  </si>
  <si>
    <t>За 2021 г. отчет</t>
  </si>
  <si>
    <t>106/318</t>
  </si>
  <si>
    <t>45/135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</si>
</sst>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3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176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36" fillId="32" borderId="10" xfId="0" applyNumberFormat="1" applyFont="1" applyFill="1" applyBorder="1" applyAlignment="1">
      <alignment horizontal="right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176" fontId="1" fillId="0" borderId="23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8" fillId="0" borderId="12" xfId="55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2" fontId="36" fillId="0" borderId="10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76" fontId="1" fillId="0" borderId="18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76" fontId="1" fillId="0" borderId="35" xfId="0" applyNumberFormat="1" applyFont="1" applyFill="1" applyBorder="1" applyAlignment="1">
      <alignment/>
    </xf>
    <xf numFmtId="176" fontId="1" fillId="0" borderId="3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76" fontId="1" fillId="0" borderId="38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29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0" fillId="0" borderId="29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23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" fillId="0" borderId="55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42">
      <selection activeCell="D161" sqref="D161:E161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230" t="s">
        <v>80</v>
      </c>
      <c r="B1" s="230"/>
      <c r="C1" s="230"/>
      <c r="D1" s="230"/>
      <c r="E1" s="230"/>
    </row>
    <row r="2" spans="1:5" ht="17.25" customHeight="1">
      <c r="A2" s="231" t="s">
        <v>259</v>
      </c>
      <c r="B2" s="231"/>
      <c r="C2" s="231"/>
      <c r="D2" s="231"/>
      <c r="E2" s="231"/>
    </row>
    <row r="3" spans="1:5" ht="17.25" customHeight="1">
      <c r="A3" s="231" t="s">
        <v>258</v>
      </c>
      <c r="B3" s="231"/>
      <c r="C3" s="231"/>
      <c r="D3" s="231"/>
      <c r="E3" s="231"/>
    </row>
    <row r="4" spans="1:5" s="117" customFormat="1" ht="17.25" customHeight="1">
      <c r="A4" s="232" t="s">
        <v>312</v>
      </c>
      <c r="B4" s="232"/>
      <c r="C4" s="232"/>
      <c r="D4" s="232"/>
      <c r="E4" s="232"/>
    </row>
    <row r="5" ht="13.5" customHeight="1" thickBot="1">
      <c r="E5" s="95"/>
    </row>
    <row r="6" spans="1:5" ht="24" customHeight="1">
      <c r="A6" s="221" t="s">
        <v>0</v>
      </c>
      <c r="B6" s="233" t="s">
        <v>1</v>
      </c>
      <c r="C6" s="223" t="s">
        <v>81</v>
      </c>
      <c r="D6" s="228" t="s">
        <v>313</v>
      </c>
      <c r="E6" s="235" t="s">
        <v>282</v>
      </c>
    </row>
    <row r="7" spans="1:5" ht="30" customHeight="1" thickBot="1">
      <c r="A7" s="222"/>
      <c r="B7" s="234"/>
      <c r="C7" s="224"/>
      <c r="D7" s="229"/>
      <c r="E7" s="236"/>
    </row>
    <row r="8" spans="1:5" ht="15" customHeight="1" thickBot="1">
      <c r="A8" s="211" t="s">
        <v>82</v>
      </c>
      <c r="B8" s="212"/>
      <c r="C8" s="212"/>
      <c r="D8" s="218"/>
      <c r="E8" s="219"/>
    </row>
    <row r="9" spans="1:7" ht="25.5">
      <c r="A9" s="22" t="s">
        <v>2</v>
      </c>
      <c r="B9" s="45" t="s">
        <v>260</v>
      </c>
      <c r="C9" s="20" t="s">
        <v>3</v>
      </c>
      <c r="D9" s="156">
        <v>6419</v>
      </c>
      <c r="E9" s="169">
        <f>D9*100/6568</f>
        <v>97.73142509135201</v>
      </c>
      <c r="G9" s="128"/>
    </row>
    <row r="10" spans="1:7" ht="12.75">
      <c r="A10" s="23" t="s">
        <v>4</v>
      </c>
      <c r="B10" s="5" t="s">
        <v>185</v>
      </c>
      <c r="C10" s="6" t="s">
        <v>3</v>
      </c>
      <c r="D10" s="100">
        <v>28</v>
      </c>
      <c r="E10" s="173">
        <f>D10*100/53</f>
        <v>52.83018867924528</v>
      </c>
      <c r="G10" s="128"/>
    </row>
    <row r="11" spans="1:7" ht="12.75">
      <c r="A11" s="23" t="s">
        <v>5</v>
      </c>
      <c r="B11" s="5" t="s">
        <v>83</v>
      </c>
      <c r="C11" s="6" t="s">
        <v>3</v>
      </c>
      <c r="D11" s="100">
        <v>110</v>
      </c>
      <c r="E11" s="173">
        <f>D11*100/85</f>
        <v>129.41176470588235</v>
      </c>
      <c r="G11" s="128"/>
    </row>
    <row r="12" spans="1:7" ht="12.75">
      <c r="A12" s="23" t="s">
        <v>55</v>
      </c>
      <c r="B12" s="5" t="s">
        <v>161</v>
      </c>
      <c r="C12" s="6" t="s">
        <v>3</v>
      </c>
      <c r="D12" s="100">
        <v>-82</v>
      </c>
      <c r="E12" s="129">
        <f>D12*100/-115</f>
        <v>71.30434782608695</v>
      </c>
      <c r="G12" s="128"/>
    </row>
    <row r="13" spans="1:7" ht="12.75">
      <c r="A13" s="25" t="s">
        <v>74</v>
      </c>
      <c r="B13" s="5" t="s">
        <v>88</v>
      </c>
      <c r="C13" s="94" t="s">
        <v>212</v>
      </c>
      <c r="D13" s="163">
        <f>D10/D9*1000</f>
        <v>4.362050163576881</v>
      </c>
      <c r="E13" s="129">
        <f>D13*100/8.1</f>
        <v>53.85247115527013</v>
      </c>
      <c r="G13" s="128"/>
    </row>
    <row r="14" spans="1:7" ht="12.75">
      <c r="A14" s="23" t="s">
        <v>73</v>
      </c>
      <c r="B14" s="5" t="s">
        <v>89</v>
      </c>
      <c r="C14" s="94" t="s">
        <v>212</v>
      </c>
      <c r="D14" s="163">
        <f>D11/D9*1000</f>
        <v>17.13662564262346</v>
      </c>
      <c r="E14" s="129">
        <f>D14*100/12.9</f>
        <v>132.8420592451431</v>
      </c>
      <c r="G14" s="128"/>
    </row>
    <row r="15" spans="1:7" ht="12.75">
      <c r="A15" s="25" t="s">
        <v>75</v>
      </c>
      <c r="B15" s="5" t="s">
        <v>90</v>
      </c>
      <c r="C15" s="94" t="s">
        <v>212</v>
      </c>
      <c r="D15" s="163">
        <f>2/D9*1000</f>
        <v>0.31157501168406293</v>
      </c>
      <c r="E15" s="129">
        <f>D15*100/-8.2</f>
        <v>-3.799695264439792</v>
      </c>
      <c r="G15" s="128"/>
    </row>
    <row r="16" spans="1:7" ht="13.5" customHeight="1" thickBot="1">
      <c r="A16" s="26" t="s">
        <v>160</v>
      </c>
      <c r="B16" s="42" t="s">
        <v>76</v>
      </c>
      <c r="C16" s="94" t="s">
        <v>212</v>
      </c>
      <c r="D16" s="174">
        <f>D12/D9*1000</f>
        <v>-12.77457547904658</v>
      </c>
      <c r="E16" s="167">
        <f>D16*100/-17.5</f>
        <v>72.99757416598045</v>
      </c>
      <c r="G16" s="128"/>
    </row>
    <row r="17" spans="1:7" ht="15" customHeight="1" thickBot="1">
      <c r="A17" s="211" t="s">
        <v>213</v>
      </c>
      <c r="B17" s="212"/>
      <c r="C17" s="212"/>
      <c r="D17" s="212"/>
      <c r="E17" s="213"/>
      <c r="G17" s="128"/>
    </row>
    <row r="18" spans="1:5" ht="25.5" customHeight="1">
      <c r="A18" s="190" t="s">
        <v>48</v>
      </c>
      <c r="B18" s="32" t="s">
        <v>192</v>
      </c>
      <c r="C18" s="33" t="s">
        <v>3</v>
      </c>
      <c r="D18" s="257">
        <v>599.4</v>
      </c>
      <c r="E18" s="146">
        <v>146.3</v>
      </c>
    </row>
    <row r="19" spans="1:5" ht="11.25" customHeight="1">
      <c r="A19" s="197"/>
      <c r="B19" s="199" t="s">
        <v>218</v>
      </c>
      <c r="C19" s="200"/>
      <c r="D19" s="200"/>
      <c r="E19" s="201"/>
    </row>
    <row r="20" spans="1:5" ht="12.75">
      <c r="A20" s="197"/>
      <c r="B20" s="9" t="s">
        <v>25</v>
      </c>
      <c r="C20" s="6" t="s">
        <v>3</v>
      </c>
      <c r="D20" s="4"/>
      <c r="E20" s="24"/>
    </row>
    <row r="21" spans="1:5" ht="12.75">
      <c r="A21" s="197"/>
      <c r="B21" s="9" t="s">
        <v>26</v>
      </c>
      <c r="C21" s="6" t="s">
        <v>3</v>
      </c>
      <c r="D21" s="4"/>
      <c r="E21" s="24"/>
    </row>
    <row r="22" spans="1:5" ht="12.75">
      <c r="A22" s="197"/>
      <c r="B22" s="9" t="s">
        <v>20</v>
      </c>
      <c r="C22" s="6" t="s">
        <v>3</v>
      </c>
      <c r="D22" s="4"/>
      <c r="E22" s="24"/>
    </row>
    <row r="23" spans="1:5" ht="12.75" customHeight="1">
      <c r="A23" s="197"/>
      <c r="B23" s="9" t="s">
        <v>27</v>
      </c>
      <c r="C23" s="6" t="s">
        <v>3</v>
      </c>
      <c r="D23" s="4"/>
      <c r="E23" s="24"/>
    </row>
    <row r="24" spans="1:5" ht="12.75">
      <c r="A24" s="197"/>
      <c r="B24" s="9" t="s">
        <v>19</v>
      </c>
      <c r="C24" s="6" t="s">
        <v>3</v>
      </c>
      <c r="D24" s="4"/>
      <c r="E24" s="24"/>
    </row>
    <row r="25" spans="1:5" ht="37.5" customHeight="1">
      <c r="A25" s="197"/>
      <c r="B25" s="9" t="s">
        <v>28</v>
      </c>
      <c r="C25" s="6" t="s">
        <v>3</v>
      </c>
      <c r="D25" s="4"/>
      <c r="E25" s="24"/>
    </row>
    <row r="26" spans="1:5" ht="12.75">
      <c r="A26" s="197"/>
      <c r="B26" s="9" t="s">
        <v>29</v>
      </c>
      <c r="C26" s="6" t="s">
        <v>3</v>
      </c>
      <c r="D26" s="4"/>
      <c r="E26" s="24"/>
    </row>
    <row r="27" spans="1:5" ht="12.75">
      <c r="A27" s="197"/>
      <c r="B27" s="9" t="s">
        <v>24</v>
      </c>
      <c r="C27" s="6" t="s">
        <v>3</v>
      </c>
      <c r="D27" s="100">
        <v>134</v>
      </c>
      <c r="E27" s="24">
        <v>98.4</v>
      </c>
    </row>
    <row r="28" spans="1:5" ht="12.75">
      <c r="A28" s="197"/>
      <c r="B28" s="9" t="s">
        <v>30</v>
      </c>
      <c r="C28" s="6" t="s">
        <v>3</v>
      </c>
      <c r="D28" s="4"/>
      <c r="E28" s="24"/>
    </row>
    <row r="29" spans="1:5" ht="25.5">
      <c r="A29" s="197"/>
      <c r="B29" s="9" t="s">
        <v>31</v>
      </c>
      <c r="C29" s="6" t="s">
        <v>3</v>
      </c>
      <c r="D29" s="4"/>
      <c r="E29" s="24"/>
    </row>
    <row r="30" spans="1:5" ht="25.5">
      <c r="A30" s="198"/>
      <c r="B30" s="9" t="s">
        <v>32</v>
      </c>
      <c r="C30" s="6" t="s">
        <v>3</v>
      </c>
      <c r="D30" s="4"/>
      <c r="E30" s="24"/>
    </row>
    <row r="31" spans="1:5" ht="24" customHeight="1">
      <c r="A31" s="23" t="s">
        <v>56</v>
      </c>
      <c r="B31" s="42" t="s">
        <v>193</v>
      </c>
      <c r="C31" s="6" t="s">
        <v>47</v>
      </c>
      <c r="D31" s="100">
        <v>2.8</v>
      </c>
      <c r="E31" s="129">
        <f>D31*100/2.78</f>
        <v>100.71942446043167</v>
      </c>
    </row>
    <row r="32" spans="1:5" ht="25.5">
      <c r="A32" s="192" t="s">
        <v>54</v>
      </c>
      <c r="B32" s="5" t="s">
        <v>194</v>
      </c>
      <c r="C32" s="6" t="s">
        <v>46</v>
      </c>
      <c r="D32" s="4"/>
      <c r="E32" s="24"/>
    </row>
    <row r="33" spans="1:5" ht="12.75">
      <c r="A33" s="197"/>
      <c r="B33" s="199" t="s">
        <v>203</v>
      </c>
      <c r="C33" s="200"/>
      <c r="D33" s="200"/>
      <c r="E33" s="201"/>
    </row>
    <row r="34" spans="1:5" ht="12.75">
      <c r="A34" s="197"/>
      <c r="B34" s="5" t="s">
        <v>49</v>
      </c>
      <c r="C34" s="6" t="s">
        <v>46</v>
      </c>
      <c r="D34" s="4"/>
      <c r="E34" s="24"/>
    </row>
    <row r="35" spans="1:5" ht="25.5">
      <c r="A35" s="197"/>
      <c r="B35" s="5" t="s">
        <v>252</v>
      </c>
      <c r="C35" s="6"/>
      <c r="D35" s="4"/>
      <c r="E35" s="24"/>
    </row>
    <row r="36" spans="1:5" ht="12.75">
      <c r="A36" s="197"/>
      <c r="B36" s="5"/>
      <c r="C36" s="6"/>
      <c r="D36" s="4"/>
      <c r="E36" s="24"/>
    </row>
    <row r="37" spans="1:5" ht="12.75">
      <c r="A37" s="197"/>
      <c r="B37" s="5"/>
      <c r="C37" s="6"/>
      <c r="D37" s="4"/>
      <c r="E37" s="24"/>
    </row>
    <row r="38" spans="1:5" ht="12.75">
      <c r="A38" s="197"/>
      <c r="B38" s="5" t="s">
        <v>186</v>
      </c>
      <c r="C38" s="6" t="s">
        <v>46</v>
      </c>
      <c r="D38" s="4"/>
      <c r="E38" s="24"/>
    </row>
    <row r="39" spans="1:5" ht="25.5">
      <c r="A39" s="197"/>
      <c r="B39" s="5" t="s">
        <v>252</v>
      </c>
      <c r="C39" s="97"/>
      <c r="D39" s="4"/>
      <c r="E39" s="98"/>
    </row>
    <row r="40" spans="1:5" ht="12.75">
      <c r="A40" s="197"/>
      <c r="B40" s="5"/>
      <c r="C40" s="97"/>
      <c r="D40" s="4"/>
      <c r="E40" s="98"/>
    </row>
    <row r="41" spans="1:5" ht="12.75">
      <c r="A41" s="197"/>
      <c r="B41" s="5"/>
      <c r="C41" s="97"/>
      <c r="D41" s="4"/>
      <c r="E41" s="98"/>
    </row>
    <row r="42" spans="1:5" ht="12.75">
      <c r="A42" s="197"/>
      <c r="B42" s="225" t="s">
        <v>87</v>
      </c>
      <c r="C42" s="226"/>
      <c r="D42" s="226"/>
      <c r="E42" s="227"/>
    </row>
    <row r="43" spans="1:5" ht="12.75">
      <c r="A43" s="197"/>
      <c r="B43" s="2" t="s">
        <v>25</v>
      </c>
      <c r="C43" s="6" t="s">
        <v>46</v>
      </c>
      <c r="D43" s="4"/>
      <c r="E43" s="24"/>
    </row>
    <row r="44" spans="1:5" ht="12.75">
      <c r="A44" s="197"/>
      <c r="B44" s="2" t="s">
        <v>26</v>
      </c>
      <c r="C44" s="6" t="s">
        <v>46</v>
      </c>
      <c r="D44" s="4"/>
      <c r="E44" s="24"/>
    </row>
    <row r="45" spans="1:5" ht="12.75">
      <c r="A45" s="197"/>
      <c r="B45" s="2" t="s">
        <v>20</v>
      </c>
      <c r="C45" s="6" t="s">
        <v>46</v>
      </c>
      <c r="D45" s="4"/>
      <c r="E45" s="24"/>
    </row>
    <row r="46" spans="1:5" ht="12.75" customHeight="1">
      <c r="A46" s="197"/>
      <c r="B46" s="2" t="s">
        <v>27</v>
      </c>
      <c r="C46" s="6" t="s">
        <v>46</v>
      </c>
      <c r="D46" s="4"/>
      <c r="E46" s="24"/>
    </row>
    <row r="47" spans="1:5" ht="12.75">
      <c r="A47" s="197"/>
      <c r="B47" s="2" t="s">
        <v>19</v>
      </c>
      <c r="C47" s="6" t="s">
        <v>46</v>
      </c>
      <c r="D47" s="4"/>
      <c r="E47" s="24"/>
    </row>
    <row r="48" spans="1:5" ht="36" customHeight="1">
      <c r="A48" s="197"/>
      <c r="B48" s="2" t="s">
        <v>28</v>
      </c>
      <c r="C48" s="6" t="s">
        <v>46</v>
      </c>
      <c r="D48" s="4"/>
      <c r="E48" s="24"/>
    </row>
    <row r="49" spans="1:5" ht="11.25" customHeight="1">
      <c r="A49" s="197"/>
      <c r="B49" s="2" t="s">
        <v>29</v>
      </c>
      <c r="C49" s="6" t="s">
        <v>46</v>
      </c>
      <c r="D49" s="4"/>
      <c r="E49" s="24"/>
    </row>
    <row r="50" spans="1:5" ht="12.75">
      <c r="A50" s="197"/>
      <c r="B50" s="2" t="s">
        <v>24</v>
      </c>
      <c r="C50" s="6" t="s">
        <v>46</v>
      </c>
      <c r="D50" s="4"/>
      <c r="E50" s="24"/>
    </row>
    <row r="51" spans="1:5" ht="12.75">
      <c r="A51" s="197"/>
      <c r="B51" s="2" t="s">
        <v>30</v>
      </c>
      <c r="C51" s="6" t="s">
        <v>46</v>
      </c>
      <c r="D51" s="4"/>
      <c r="E51" s="24"/>
    </row>
    <row r="52" spans="1:5" ht="25.5">
      <c r="A52" s="197"/>
      <c r="B52" s="2" t="s">
        <v>31</v>
      </c>
      <c r="C52" s="6" t="s">
        <v>46</v>
      </c>
      <c r="D52" s="4"/>
      <c r="E52" s="24"/>
    </row>
    <row r="53" spans="1:5" ht="24" customHeight="1">
      <c r="A53" s="198"/>
      <c r="B53" s="2" t="s">
        <v>32</v>
      </c>
      <c r="C53" s="6" t="s">
        <v>46</v>
      </c>
      <c r="D53" s="4"/>
      <c r="E53" s="24"/>
    </row>
    <row r="54" spans="1:5" ht="25.5">
      <c r="A54" s="192" t="s">
        <v>57</v>
      </c>
      <c r="B54" s="5" t="s">
        <v>195</v>
      </c>
      <c r="C54" s="3" t="s">
        <v>17</v>
      </c>
      <c r="D54" s="100">
        <v>47339.1</v>
      </c>
      <c r="E54" s="129">
        <v>106.8</v>
      </c>
    </row>
    <row r="55" spans="1:5" ht="12.75">
      <c r="A55" s="197"/>
      <c r="B55" s="199" t="s">
        <v>84</v>
      </c>
      <c r="C55" s="200"/>
      <c r="D55" s="200"/>
      <c r="E55" s="201"/>
    </row>
    <row r="56" spans="1:5" ht="12.75">
      <c r="A56" s="197"/>
      <c r="B56" s="9" t="s">
        <v>25</v>
      </c>
      <c r="C56" s="3" t="s">
        <v>17</v>
      </c>
      <c r="D56" s="4"/>
      <c r="E56" s="24"/>
    </row>
    <row r="57" spans="1:5" ht="12.75">
      <c r="A57" s="197"/>
      <c r="B57" s="9" t="s">
        <v>26</v>
      </c>
      <c r="C57" s="3" t="s">
        <v>17</v>
      </c>
      <c r="D57" s="4"/>
      <c r="E57" s="24"/>
    </row>
    <row r="58" spans="1:5" ht="12.75">
      <c r="A58" s="197"/>
      <c r="B58" s="9" t="s">
        <v>20</v>
      </c>
      <c r="C58" s="3" t="s">
        <v>17</v>
      </c>
      <c r="D58" s="4"/>
      <c r="E58" s="24"/>
    </row>
    <row r="59" spans="1:5" ht="12.75" customHeight="1">
      <c r="A59" s="197"/>
      <c r="B59" s="9" t="s">
        <v>27</v>
      </c>
      <c r="C59" s="3" t="s">
        <v>17</v>
      </c>
      <c r="D59" s="4"/>
      <c r="E59" s="24"/>
    </row>
    <row r="60" spans="1:5" ht="12.75">
      <c r="A60" s="197"/>
      <c r="B60" s="9" t="s">
        <v>19</v>
      </c>
      <c r="C60" s="3" t="s">
        <v>17</v>
      </c>
      <c r="D60" s="4"/>
      <c r="E60" s="24"/>
    </row>
    <row r="61" spans="1:5" ht="36.75" customHeight="1">
      <c r="A61" s="197"/>
      <c r="B61" s="9" t="s">
        <v>28</v>
      </c>
      <c r="C61" s="3" t="s">
        <v>17</v>
      </c>
      <c r="D61" s="4"/>
      <c r="E61" s="24"/>
    </row>
    <row r="62" spans="1:5" ht="12.75">
      <c r="A62" s="197"/>
      <c r="B62" s="9" t="s">
        <v>29</v>
      </c>
      <c r="C62" s="3" t="s">
        <v>17</v>
      </c>
      <c r="D62" s="4"/>
      <c r="E62" s="24"/>
    </row>
    <row r="63" spans="1:5" ht="12.75">
      <c r="A63" s="197"/>
      <c r="B63" s="9" t="s">
        <v>24</v>
      </c>
      <c r="C63" s="3" t="s">
        <v>17</v>
      </c>
      <c r="D63" s="100">
        <v>45073</v>
      </c>
      <c r="E63" s="129">
        <v>110.9</v>
      </c>
    </row>
    <row r="64" spans="1:5" ht="12.75">
      <c r="A64" s="197"/>
      <c r="B64" s="9" t="s">
        <v>30</v>
      </c>
      <c r="C64" s="3" t="s">
        <v>17</v>
      </c>
      <c r="D64" s="4"/>
      <c r="E64" s="24"/>
    </row>
    <row r="65" spans="1:5" ht="25.5">
      <c r="A65" s="197"/>
      <c r="B65" s="9" t="s">
        <v>31</v>
      </c>
      <c r="C65" s="3" t="s">
        <v>17</v>
      </c>
      <c r="D65" s="4"/>
      <c r="E65" s="24"/>
    </row>
    <row r="66" spans="1:5" ht="26.25" thickBot="1">
      <c r="A66" s="220"/>
      <c r="B66" s="37" t="s">
        <v>32</v>
      </c>
      <c r="C66" s="38" t="s">
        <v>17</v>
      </c>
      <c r="D66" s="29"/>
      <c r="E66" s="30"/>
    </row>
    <row r="67" spans="1:5" ht="15.75" customHeight="1" thickBot="1">
      <c r="A67" s="211" t="s">
        <v>214</v>
      </c>
      <c r="B67" s="212"/>
      <c r="C67" s="212"/>
      <c r="D67" s="212"/>
      <c r="E67" s="213"/>
    </row>
    <row r="68" spans="1:5" ht="66.75" customHeight="1">
      <c r="A68" s="31" t="s">
        <v>50</v>
      </c>
      <c r="B68" s="32" t="s">
        <v>91</v>
      </c>
      <c r="C68" s="40" t="s">
        <v>58</v>
      </c>
      <c r="D68" s="145">
        <v>256288</v>
      </c>
      <c r="E68" s="168">
        <v>73.9</v>
      </c>
    </row>
    <row r="69" spans="1:5" ht="37.5" customHeight="1">
      <c r="A69" s="6" t="s">
        <v>59</v>
      </c>
      <c r="B69" s="105" t="s">
        <v>187</v>
      </c>
      <c r="C69" s="6" t="s">
        <v>86</v>
      </c>
      <c r="D69" s="4"/>
      <c r="E69" s="4"/>
    </row>
    <row r="70" spans="1:5" ht="21.75" customHeight="1" hidden="1">
      <c r="A70" s="6"/>
      <c r="B70" s="105"/>
      <c r="C70" s="6"/>
      <c r="D70" s="4"/>
      <c r="E70" s="4"/>
    </row>
    <row r="71" spans="1:5" ht="20.25" customHeight="1" hidden="1">
      <c r="A71" s="6"/>
      <c r="B71" s="105"/>
      <c r="C71" s="6"/>
      <c r="D71" s="4"/>
      <c r="E71" s="4"/>
    </row>
    <row r="72" spans="1:5" ht="21.75" customHeight="1" hidden="1">
      <c r="A72" s="6"/>
      <c r="B72" s="105"/>
      <c r="C72" s="6"/>
      <c r="D72" s="4"/>
      <c r="E72" s="4"/>
    </row>
    <row r="73" spans="1:5" ht="20.25" customHeight="1" hidden="1">
      <c r="A73" s="6"/>
      <c r="B73" s="105"/>
      <c r="C73" s="6"/>
      <c r="D73" s="4"/>
      <c r="E73" s="4"/>
    </row>
    <row r="74" spans="1:5" ht="23.25" customHeight="1" hidden="1">
      <c r="A74" s="6"/>
      <c r="B74" s="105"/>
      <c r="C74" s="6"/>
      <c r="D74" s="4"/>
      <c r="E74" s="4"/>
    </row>
    <row r="75" spans="1:5" ht="23.25" customHeight="1" hidden="1">
      <c r="A75" s="6"/>
      <c r="B75" s="105"/>
      <c r="C75" s="6"/>
      <c r="D75" s="4"/>
      <c r="E75" s="4"/>
    </row>
    <row r="76" spans="1:5" s="103" customFormat="1" ht="14.25" customHeight="1" thickBot="1">
      <c r="A76" s="217" t="s">
        <v>196</v>
      </c>
      <c r="B76" s="218"/>
      <c r="C76" s="218"/>
      <c r="D76" s="218"/>
      <c r="E76" s="219"/>
    </row>
    <row r="77" spans="1:5" ht="25.5">
      <c r="A77" s="190" t="s">
        <v>60</v>
      </c>
      <c r="B77" s="41" t="s">
        <v>92</v>
      </c>
      <c r="C77" s="40" t="s">
        <v>58</v>
      </c>
      <c r="D77" s="34"/>
      <c r="E77" s="35"/>
    </row>
    <row r="78" spans="1:5" ht="12.75">
      <c r="A78" s="197"/>
      <c r="B78" s="214" t="s">
        <v>85</v>
      </c>
      <c r="C78" s="215"/>
      <c r="D78" s="215"/>
      <c r="E78" s="216"/>
    </row>
    <row r="79" spans="1:5" ht="12.75">
      <c r="A79" s="197"/>
      <c r="B79" s="7" t="s">
        <v>6</v>
      </c>
      <c r="C79" s="3" t="s">
        <v>58</v>
      </c>
      <c r="D79" s="4"/>
      <c r="E79" s="24"/>
    </row>
    <row r="80" spans="1:5" ht="13.5" thickBot="1">
      <c r="A80" s="198"/>
      <c r="B80" s="7" t="s">
        <v>7</v>
      </c>
      <c r="C80" s="3" t="s">
        <v>58</v>
      </c>
      <c r="D80" s="4"/>
      <c r="E80" s="24"/>
    </row>
    <row r="81" spans="1:5" s="99" customFormat="1" ht="27" customHeight="1">
      <c r="A81" s="208" t="s">
        <v>61</v>
      </c>
      <c r="B81" s="41" t="s">
        <v>8</v>
      </c>
      <c r="C81" s="41"/>
      <c r="D81" s="41"/>
      <c r="E81" s="41"/>
    </row>
    <row r="82" spans="1:5" s="99" customFormat="1" ht="12" customHeight="1">
      <c r="A82" s="209"/>
      <c r="B82" s="100" t="s">
        <v>9</v>
      </c>
      <c r="C82" s="101" t="s">
        <v>86</v>
      </c>
      <c r="D82" s="100"/>
      <c r="E82" s="102"/>
    </row>
    <row r="83" spans="1:5" s="99" customFormat="1" ht="12.75">
      <c r="A83" s="209"/>
      <c r="B83" s="100" t="s">
        <v>10</v>
      </c>
      <c r="C83" s="101" t="s">
        <v>86</v>
      </c>
      <c r="D83" s="100"/>
      <c r="E83" s="102"/>
    </row>
    <row r="84" spans="1:5" s="99" customFormat="1" ht="12" customHeight="1">
      <c r="A84" s="209"/>
      <c r="B84" s="100" t="s">
        <v>14</v>
      </c>
      <c r="C84" s="101" t="s">
        <v>86</v>
      </c>
      <c r="D84" s="100"/>
      <c r="E84" s="102"/>
    </row>
    <row r="85" spans="1:5" s="99" customFormat="1" ht="11.25" customHeight="1">
      <c r="A85" s="209"/>
      <c r="B85" s="100" t="s">
        <v>13</v>
      </c>
      <c r="C85" s="101" t="s">
        <v>86</v>
      </c>
      <c r="D85" s="100"/>
      <c r="E85" s="102"/>
    </row>
    <row r="86" spans="1:5" s="99" customFormat="1" ht="10.5" customHeight="1">
      <c r="A86" s="209"/>
      <c r="B86" s="100" t="s">
        <v>11</v>
      </c>
      <c r="C86" s="101" t="s">
        <v>16</v>
      </c>
      <c r="D86" s="100"/>
      <c r="E86" s="102"/>
    </row>
    <row r="87" spans="1:5" s="99" customFormat="1" ht="12" customHeight="1" thickBot="1">
      <c r="A87" s="210"/>
      <c r="B87" s="100" t="s">
        <v>12</v>
      </c>
      <c r="C87" s="101" t="s">
        <v>15</v>
      </c>
      <c r="D87" s="100"/>
      <c r="E87" s="102"/>
    </row>
    <row r="88" spans="1:5" ht="15.75" customHeight="1" thickBot="1">
      <c r="A88" s="211" t="s">
        <v>215</v>
      </c>
      <c r="B88" s="212"/>
      <c r="C88" s="212"/>
      <c r="D88" s="212"/>
      <c r="E88" s="213"/>
    </row>
    <row r="89" spans="1:5" ht="12.75">
      <c r="A89" s="31" t="s">
        <v>189</v>
      </c>
      <c r="B89" s="43" t="s">
        <v>64</v>
      </c>
      <c r="C89" s="40" t="s">
        <v>18</v>
      </c>
      <c r="D89" s="34"/>
      <c r="E89" s="35"/>
    </row>
    <row r="90" spans="1:5" ht="12.75">
      <c r="A90" s="23" t="s">
        <v>51</v>
      </c>
      <c r="B90" s="42" t="s">
        <v>65</v>
      </c>
      <c r="C90" s="3" t="s">
        <v>18</v>
      </c>
      <c r="D90" s="4"/>
      <c r="E90" s="24"/>
    </row>
    <row r="91" spans="1:5" ht="13.5" thickBot="1">
      <c r="A91" s="36" t="s">
        <v>63</v>
      </c>
      <c r="B91" s="44" t="s">
        <v>66</v>
      </c>
      <c r="C91" s="38" t="s">
        <v>18</v>
      </c>
      <c r="D91" s="166"/>
      <c r="E91" s="167"/>
    </row>
    <row r="92" spans="1:5" ht="15.75" customHeight="1" thickBot="1">
      <c r="A92" s="211" t="s">
        <v>216</v>
      </c>
      <c r="B92" s="212"/>
      <c r="C92" s="212"/>
      <c r="D92" s="212"/>
      <c r="E92" s="213"/>
    </row>
    <row r="93" spans="1:5" ht="12.75">
      <c r="A93" s="190" t="s">
        <v>52</v>
      </c>
      <c r="B93" s="45" t="s">
        <v>197</v>
      </c>
      <c r="C93" s="18" t="s">
        <v>62</v>
      </c>
      <c r="D93" s="156">
        <v>18323</v>
      </c>
      <c r="E93" s="157">
        <v>177.7</v>
      </c>
    </row>
    <row r="94" spans="1:5" ht="12.75">
      <c r="A94" s="197"/>
      <c r="B94" s="199" t="s">
        <v>87</v>
      </c>
      <c r="C94" s="200"/>
      <c r="D94" s="200"/>
      <c r="E94" s="201"/>
    </row>
    <row r="95" spans="1:5" ht="12.75">
      <c r="A95" s="197"/>
      <c r="B95" s="46" t="s">
        <v>25</v>
      </c>
      <c r="C95" s="3" t="s">
        <v>18</v>
      </c>
      <c r="D95" s="4"/>
      <c r="E95" s="24"/>
    </row>
    <row r="96" spans="1:5" ht="12.75">
      <c r="A96" s="197"/>
      <c r="B96" s="46" t="s">
        <v>26</v>
      </c>
      <c r="C96" s="3" t="s">
        <v>18</v>
      </c>
      <c r="D96" s="4"/>
      <c r="E96" s="24"/>
    </row>
    <row r="97" spans="1:5" ht="12.75">
      <c r="A97" s="197"/>
      <c r="B97" s="46" t="s">
        <v>20</v>
      </c>
      <c r="C97" s="3" t="s">
        <v>18</v>
      </c>
      <c r="D97" s="4"/>
      <c r="E97" s="24"/>
    </row>
    <row r="98" spans="1:5" ht="25.5" customHeight="1">
      <c r="A98" s="197"/>
      <c r="B98" s="46" t="s">
        <v>27</v>
      </c>
      <c r="C98" s="3" t="s">
        <v>18</v>
      </c>
      <c r="D98" s="4"/>
      <c r="E98" s="24"/>
    </row>
    <row r="99" spans="1:5" ht="12.75">
      <c r="A99" s="197"/>
      <c r="B99" s="46" t="s">
        <v>19</v>
      </c>
      <c r="C99" s="3" t="s">
        <v>18</v>
      </c>
      <c r="D99" s="4"/>
      <c r="E99" s="24"/>
    </row>
    <row r="100" spans="1:5" ht="37.5" customHeight="1">
      <c r="A100" s="197"/>
      <c r="B100" s="46" t="s">
        <v>28</v>
      </c>
      <c r="C100" s="3" t="s">
        <v>18</v>
      </c>
      <c r="D100" s="4"/>
      <c r="E100" s="24"/>
    </row>
    <row r="101" spans="1:5" ht="12.75">
      <c r="A101" s="197"/>
      <c r="B101" s="46" t="s">
        <v>29</v>
      </c>
      <c r="C101" s="3" t="s">
        <v>18</v>
      </c>
      <c r="D101" s="4"/>
      <c r="E101" s="24"/>
    </row>
    <row r="102" spans="1:5" ht="12.75">
      <c r="A102" s="197"/>
      <c r="B102" s="9" t="s">
        <v>24</v>
      </c>
      <c r="C102" s="3" t="s">
        <v>18</v>
      </c>
      <c r="D102" s="4"/>
      <c r="E102" s="24"/>
    </row>
    <row r="103" spans="1:5" ht="12.75">
      <c r="A103" s="197"/>
      <c r="B103" s="9" t="s">
        <v>30</v>
      </c>
      <c r="C103" s="3" t="s">
        <v>18</v>
      </c>
      <c r="D103" s="4"/>
      <c r="E103" s="24"/>
    </row>
    <row r="104" spans="1:5" ht="25.5">
      <c r="A104" s="197"/>
      <c r="B104" s="9" t="s">
        <v>31</v>
      </c>
      <c r="C104" s="3" t="s">
        <v>18</v>
      </c>
      <c r="D104" s="4"/>
      <c r="E104" s="24"/>
    </row>
    <row r="105" spans="1:5" ht="25.5">
      <c r="A105" s="198"/>
      <c r="B105" s="50" t="s">
        <v>32</v>
      </c>
      <c r="C105" s="3" t="s">
        <v>18</v>
      </c>
      <c r="D105" s="4"/>
      <c r="E105" s="24"/>
    </row>
    <row r="106" spans="1:5" ht="24" customHeight="1">
      <c r="A106" s="192" t="s">
        <v>53</v>
      </c>
      <c r="B106" s="149" t="s">
        <v>204</v>
      </c>
      <c r="C106" s="148" t="s">
        <v>18</v>
      </c>
      <c r="D106" s="100">
        <v>18323</v>
      </c>
      <c r="E106" s="129">
        <f>D106*100/10310</f>
        <v>177.72065955383124</v>
      </c>
    </row>
    <row r="107" spans="1:5" ht="12.75">
      <c r="A107" s="197"/>
      <c r="B107" s="182"/>
      <c r="C107" s="183"/>
      <c r="D107" s="183"/>
      <c r="E107" s="184"/>
    </row>
    <row r="108" spans="1:7" ht="12.75">
      <c r="A108" s="197"/>
      <c r="B108" s="149" t="s">
        <v>153</v>
      </c>
      <c r="C108" s="148" t="s">
        <v>18</v>
      </c>
      <c r="D108" s="100">
        <v>0</v>
      </c>
      <c r="E108" s="102"/>
      <c r="G108" s="128"/>
    </row>
    <row r="109" spans="1:7" ht="12" customHeight="1">
      <c r="A109" s="197"/>
      <c r="B109" s="149" t="s">
        <v>154</v>
      </c>
      <c r="C109" s="148" t="s">
        <v>18</v>
      </c>
      <c r="D109" s="100">
        <v>8468</v>
      </c>
      <c r="E109" s="129">
        <f>D109*100/5432</f>
        <v>155.89101620029456</v>
      </c>
      <c r="G109" s="128"/>
    </row>
    <row r="110" spans="1:7" ht="12" customHeight="1">
      <c r="A110" s="197"/>
      <c r="B110" s="149" t="s">
        <v>155</v>
      </c>
      <c r="C110" s="148" t="s">
        <v>18</v>
      </c>
      <c r="D110" s="100">
        <v>6826</v>
      </c>
      <c r="E110" s="129">
        <f>D110*100/3661</f>
        <v>186.45178912865336</v>
      </c>
      <c r="G110" s="128"/>
    </row>
    <row r="111" spans="1:7" ht="11.25" customHeight="1">
      <c r="A111" s="197"/>
      <c r="B111" s="149" t="s">
        <v>202</v>
      </c>
      <c r="C111" s="148" t="s">
        <v>18</v>
      </c>
      <c r="D111" s="100">
        <v>3029</v>
      </c>
      <c r="E111" s="129">
        <f>D111*100/1217</f>
        <v>248.89071487263763</v>
      </c>
      <c r="G111" s="128"/>
    </row>
    <row r="112" spans="1:5" ht="12" customHeight="1">
      <c r="A112" s="198"/>
      <c r="B112" s="149" t="s">
        <v>156</v>
      </c>
      <c r="C112" s="148" t="s">
        <v>18</v>
      </c>
      <c r="D112" s="100"/>
      <c r="E112" s="102"/>
    </row>
    <row r="113" spans="1:5" ht="12" customHeight="1">
      <c r="A113" s="96" t="s">
        <v>67</v>
      </c>
      <c r="B113" s="162" t="s">
        <v>152</v>
      </c>
      <c r="C113" s="148" t="s">
        <v>18</v>
      </c>
      <c r="D113" s="160"/>
      <c r="E113" s="161"/>
    </row>
    <row r="114" spans="1:5" ht="12" customHeight="1">
      <c r="A114" s="96" t="s">
        <v>150</v>
      </c>
      <c r="B114" s="4" t="s">
        <v>40</v>
      </c>
      <c r="C114" s="6" t="s">
        <v>35</v>
      </c>
      <c r="D114" s="48"/>
      <c r="E114" s="49"/>
    </row>
    <row r="115" spans="1:5" ht="13.5" customHeight="1" thickBot="1">
      <c r="A115" s="39" t="s">
        <v>198</v>
      </c>
      <c r="B115" s="5" t="s">
        <v>41</v>
      </c>
      <c r="C115" s="6" t="s">
        <v>201</v>
      </c>
      <c r="D115" s="48"/>
      <c r="E115" s="49"/>
    </row>
    <row r="116" spans="1:5" ht="15.75" customHeight="1" thickBot="1">
      <c r="A116" s="179" t="s">
        <v>217</v>
      </c>
      <c r="B116" s="180"/>
      <c r="C116" s="180"/>
      <c r="D116" s="180"/>
      <c r="E116" s="181"/>
    </row>
    <row r="117" spans="1:5" ht="32.25" customHeight="1">
      <c r="A117" s="190" t="s">
        <v>232</v>
      </c>
      <c r="B117" s="21" t="s">
        <v>220</v>
      </c>
      <c r="C117" s="18" t="s">
        <v>18</v>
      </c>
      <c r="D117" s="156"/>
      <c r="E117" s="157"/>
    </row>
    <row r="118" spans="1:5" ht="12.75">
      <c r="A118" s="197"/>
      <c r="B118" s="199" t="s">
        <v>199</v>
      </c>
      <c r="C118" s="200"/>
      <c r="D118" s="200"/>
      <c r="E118" s="201"/>
    </row>
    <row r="119" spans="1:5" ht="12.75">
      <c r="A119" s="197"/>
      <c r="B119" s="5" t="s">
        <v>20</v>
      </c>
      <c r="C119" s="3" t="s">
        <v>18</v>
      </c>
      <c r="D119" s="4"/>
      <c r="E119" s="24"/>
    </row>
    <row r="120" spans="1:5" ht="12.75">
      <c r="A120" s="197"/>
      <c r="B120" s="5" t="s">
        <v>21</v>
      </c>
      <c r="C120" s="3" t="s">
        <v>18</v>
      </c>
      <c r="D120" s="4"/>
      <c r="E120" s="24"/>
    </row>
    <row r="121" spans="1:5" ht="12.75">
      <c r="A121" s="198"/>
      <c r="B121" s="5" t="s">
        <v>19</v>
      </c>
      <c r="C121" s="3" t="s">
        <v>18</v>
      </c>
      <c r="D121" s="4"/>
      <c r="E121" s="24"/>
    </row>
    <row r="122" spans="1:5" ht="12.75">
      <c r="A122" s="205" t="s">
        <v>233</v>
      </c>
      <c r="B122" s="202" t="s">
        <v>78</v>
      </c>
      <c r="C122" s="203"/>
      <c r="D122" s="203"/>
      <c r="E122" s="204"/>
    </row>
    <row r="123" spans="1:5" ht="12.75">
      <c r="A123" s="206"/>
      <c r="B123" s="5" t="s">
        <v>222</v>
      </c>
      <c r="C123" s="3" t="s">
        <v>79</v>
      </c>
      <c r="D123" s="4"/>
      <c r="E123" s="24"/>
    </row>
    <row r="124" spans="1:5" ht="12.75">
      <c r="A124" s="206"/>
      <c r="B124" s="5" t="s">
        <v>221</v>
      </c>
      <c r="C124" s="3" t="s">
        <v>79</v>
      </c>
      <c r="D124" s="4"/>
      <c r="E124" s="24"/>
    </row>
    <row r="125" spans="1:5" ht="12.75" customHeight="1" thickBot="1">
      <c r="A125" s="207"/>
      <c r="B125" s="47" t="s">
        <v>246</v>
      </c>
      <c r="C125" s="17" t="s">
        <v>79</v>
      </c>
      <c r="D125" s="48"/>
      <c r="E125" s="49"/>
    </row>
    <row r="126" spans="1:5" ht="34.5" customHeight="1" thickBot="1">
      <c r="A126" s="179" t="s">
        <v>206</v>
      </c>
      <c r="B126" s="180"/>
      <c r="C126" s="180"/>
      <c r="D126" s="180"/>
      <c r="E126" s="181"/>
    </row>
    <row r="127" spans="1:9" ht="15" customHeight="1">
      <c r="A127" s="190" t="s">
        <v>68</v>
      </c>
      <c r="B127" s="143" t="s">
        <v>229</v>
      </c>
      <c r="C127" s="144" t="s">
        <v>18</v>
      </c>
      <c r="D127" s="145">
        <f>D129+D131+D132+D133</f>
        <v>74383.6</v>
      </c>
      <c r="E127" s="146">
        <f>D127*100/45753.2</f>
        <v>162.5757324077879</v>
      </c>
      <c r="I127" s="128"/>
    </row>
    <row r="128" spans="1:9" ht="12.75" customHeight="1">
      <c r="A128" s="191"/>
      <c r="B128" s="182" t="s">
        <v>84</v>
      </c>
      <c r="C128" s="183"/>
      <c r="D128" s="183"/>
      <c r="E128" s="184"/>
      <c r="I128" s="128"/>
    </row>
    <row r="129" spans="1:9" ht="12.75">
      <c r="A129" s="191"/>
      <c r="B129" s="147" t="s">
        <v>209</v>
      </c>
      <c r="C129" s="148" t="s">
        <v>18</v>
      </c>
      <c r="D129" s="100">
        <f>SUM(D131:D135)</f>
        <v>37191.8</v>
      </c>
      <c r="E129" s="129">
        <f>D129*100/16039.2</f>
        <v>231.88064242605617</v>
      </c>
      <c r="I129" s="128"/>
    </row>
    <row r="130" spans="1:9" ht="12.75">
      <c r="A130" s="191"/>
      <c r="B130" s="149" t="s">
        <v>84</v>
      </c>
      <c r="C130" s="148"/>
      <c r="D130" s="100"/>
      <c r="E130" s="129"/>
      <c r="I130" s="128"/>
    </row>
    <row r="131" spans="1:9" ht="12.75">
      <c r="A131" s="191"/>
      <c r="B131" s="149" t="s">
        <v>228</v>
      </c>
      <c r="C131" s="148" t="s">
        <v>18</v>
      </c>
      <c r="D131" s="100">
        <v>14021.3</v>
      </c>
      <c r="E131" s="129">
        <f>D131*100/10535.6</f>
        <v>133.08496905729146</v>
      </c>
      <c r="I131" s="128"/>
    </row>
    <row r="132" spans="1:9" ht="12.75" customHeight="1">
      <c r="A132" s="191"/>
      <c r="B132" s="149" t="s">
        <v>261</v>
      </c>
      <c r="C132" s="148" t="s">
        <v>18</v>
      </c>
      <c r="D132" s="100">
        <v>2519.7</v>
      </c>
      <c r="E132" s="129">
        <f>D132*100/2147.6</f>
        <v>117.32631775004656</v>
      </c>
      <c r="I132" s="128"/>
    </row>
    <row r="133" spans="1:9" ht="12.75">
      <c r="A133" s="191"/>
      <c r="B133" s="149" t="s">
        <v>22</v>
      </c>
      <c r="C133" s="148" t="s">
        <v>18</v>
      </c>
      <c r="D133" s="100">
        <v>20650.8</v>
      </c>
      <c r="E133" s="129">
        <f>D133*100/18463.7</f>
        <v>111.84540476719184</v>
      </c>
      <c r="I133" s="128"/>
    </row>
    <row r="134" spans="1:9" ht="11.25" customHeight="1">
      <c r="A134" s="191"/>
      <c r="B134" s="149" t="s">
        <v>210</v>
      </c>
      <c r="C134" s="148" t="s">
        <v>18</v>
      </c>
      <c r="D134" s="100"/>
      <c r="E134" s="129"/>
      <c r="I134" s="128"/>
    </row>
    <row r="135" spans="1:9" ht="27" customHeight="1">
      <c r="A135" s="191"/>
      <c r="B135" s="149" t="s">
        <v>230</v>
      </c>
      <c r="C135" s="148" t="s">
        <v>18</v>
      </c>
      <c r="D135" s="100"/>
      <c r="E135" s="129"/>
      <c r="I135" s="128"/>
    </row>
    <row r="136" spans="1:9" ht="15" customHeight="1">
      <c r="A136" s="191"/>
      <c r="B136" s="147" t="s">
        <v>211</v>
      </c>
      <c r="C136" s="148" t="s">
        <v>18</v>
      </c>
      <c r="D136" s="171">
        <f>D137+D138+D139+D140+D141</f>
        <v>16634</v>
      </c>
      <c r="E136" s="129">
        <f>D136*100/5806.2</f>
        <v>286.4868588749957</v>
      </c>
      <c r="I136" s="128"/>
    </row>
    <row r="137" spans="1:9" ht="27" customHeight="1">
      <c r="A137" s="191"/>
      <c r="B137" s="149" t="s">
        <v>207</v>
      </c>
      <c r="C137" s="148" t="s">
        <v>18</v>
      </c>
      <c r="D137" s="100">
        <v>3674.9</v>
      </c>
      <c r="E137" s="129">
        <f>D137*100/2890.1</f>
        <v>127.15476973115118</v>
      </c>
      <c r="I137" s="128"/>
    </row>
    <row r="138" spans="1:9" ht="27" customHeight="1">
      <c r="A138" s="191"/>
      <c r="B138" s="14" t="s">
        <v>256</v>
      </c>
      <c r="C138" s="148" t="s">
        <v>18</v>
      </c>
      <c r="D138" s="100">
        <v>604.7</v>
      </c>
      <c r="E138" s="129">
        <f>D138*100/1148.8</f>
        <v>52.63753481894151</v>
      </c>
      <c r="I138" s="128"/>
    </row>
    <row r="139" spans="1:9" ht="27" customHeight="1">
      <c r="A139" s="191"/>
      <c r="B139" s="15" t="s">
        <v>69</v>
      </c>
      <c r="C139" s="148" t="s">
        <v>18</v>
      </c>
      <c r="D139" s="100">
        <v>12197.6</v>
      </c>
      <c r="E139" s="129">
        <f>D139*100/11851.2</f>
        <v>102.9229107600918</v>
      </c>
      <c r="I139" s="128"/>
    </row>
    <row r="140" spans="1:9" ht="15.75" customHeight="1">
      <c r="A140" s="191"/>
      <c r="B140" s="99" t="s">
        <v>254</v>
      </c>
      <c r="C140" s="148" t="s">
        <v>18</v>
      </c>
      <c r="D140" s="100">
        <v>153.6</v>
      </c>
      <c r="E140" s="129">
        <f>D140*100/148.9</f>
        <v>103.15648085963734</v>
      </c>
      <c r="I140" s="131"/>
    </row>
    <row r="141" spans="1:9" ht="12.75">
      <c r="A141" s="191"/>
      <c r="B141" s="16" t="s">
        <v>70</v>
      </c>
      <c r="C141" s="148" t="s">
        <v>18</v>
      </c>
      <c r="D141" s="171">
        <v>3.2</v>
      </c>
      <c r="E141" s="129">
        <f>D141*100/-14.1</f>
        <v>-22.69503546099291</v>
      </c>
      <c r="I141" s="131"/>
    </row>
    <row r="142" spans="1:9" ht="28.5" customHeight="1">
      <c r="A142" s="191"/>
      <c r="B142" s="150" t="s">
        <v>219</v>
      </c>
      <c r="C142" s="151" t="s">
        <v>18</v>
      </c>
      <c r="D142" s="152">
        <v>36926</v>
      </c>
      <c r="E142" s="153">
        <f>D142*100/26077.8</f>
        <v>141.59936804485042</v>
      </c>
      <c r="I142" s="131"/>
    </row>
    <row r="143" spans="1:9" ht="11.25" customHeight="1">
      <c r="A143" s="192" t="s">
        <v>77</v>
      </c>
      <c r="B143" s="142" t="s">
        <v>257</v>
      </c>
      <c r="C143" s="3" t="s">
        <v>18</v>
      </c>
      <c r="D143" s="116">
        <v>94556.3</v>
      </c>
      <c r="E143" s="141">
        <f>D143*100/73957.8</f>
        <v>127.85169380376377</v>
      </c>
      <c r="I143" s="131"/>
    </row>
    <row r="144" spans="1:9" ht="12" customHeight="1">
      <c r="A144" s="191"/>
      <c r="B144" s="5" t="s">
        <v>23</v>
      </c>
      <c r="C144" s="3" t="s">
        <v>18</v>
      </c>
      <c r="D144" s="139">
        <v>18029.4</v>
      </c>
      <c r="E144" s="127">
        <f>D144*100/9060.9</f>
        <v>198.98023375161412</v>
      </c>
      <c r="F144" s="131"/>
      <c r="I144" s="128"/>
    </row>
    <row r="145" spans="1:9" ht="12" customHeight="1">
      <c r="A145" s="191"/>
      <c r="B145" s="8" t="s">
        <v>163</v>
      </c>
      <c r="C145" s="3" t="s">
        <v>18</v>
      </c>
      <c r="D145" s="140">
        <v>297.4</v>
      </c>
      <c r="E145" s="127">
        <f>D145*100/300.1</f>
        <v>99.1002999000333</v>
      </c>
      <c r="F145" s="128"/>
      <c r="I145" s="128"/>
    </row>
    <row r="146" spans="1:9" ht="25.5" customHeight="1">
      <c r="A146" s="191"/>
      <c r="B146" s="10" t="s">
        <v>164</v>
      </c>
      <c r="C146" s="3" t="s">
        <v>18</v>
      </c>
      <c r="D146" s="140">
        <v>39.6</v>
      </c>
      <c r="E146" s="127">
        <f>D146*100/50</f>
        <v>79.2</v>
      </c>
      <c r="F146" s="128"/>
      <c r="I146" s="131"/>
    </row>
    <row r="147" spans="1:9" ht="12" customHeight="1">
      <c r="A147" s="191"/>
      <c r="B147" s="8" t="s">
        <v>165</v>
      </c>
      <c r="C147" s="3" t="s">
        <v>18</v>
      </c>
      <c r="D147" s="139">
        <v>12572.2</v>
      </c>
      <c r="E147" s="127">
        <f>D147*100/18917.6</f>
        <v>66.4576901932592</v>
      </c>
      <c r="F147" s="131"/>
      <c r="I147" s="128"/>
    </row>
    <row r="148" spans="1:9" ht="12" customHeight="1">
      <c r="A148" s="191"/>
      <c r="B148" s="8" t="s">
        <v>166</v>
      </c>
      <c r="C148" s="3" t="s">
        <v>18</v>
      </c>
      <c r="D148" s="140">
        <v>26117.1</v>
      </c>
      <c r="E148" s="127">
        <f>D148*100/18639.3</f>
        <v>140.11845938420436</v>
      </c>
      <c r="F148" s="128"/>
      <c r="I148" s="128"/>
    </row>
    <row r="149" spans="1:9" ht="12.75">
      <c r="A149" s="191"/>
      <c r="B149" s="8" t="s">
        <v>208</v>
      </c>
      <c r="C149" s="3" t="s">
        <v>18</v>
      </c>
      <c r="D149" s="140"/>
      <c r="E149" s="127"/>
      <c r="F149" s="128"/>
      <c r="I149" s="131"/>
    </row>
    <row r="150" spans="1:9" ht="13.5" customHeight="1">
      <c r="A150" s="191"/>
      <c r="B150" s="8" t="s">
        <v>167</v>
      </c>
      <c r="C150" s="3" t="s">
        <v>18</v>
      </c>
      <c r="D150" s="139">
        <v>5614.4</v>
      </c>
      <c r="E150" s="127">
        <f>D150*100/4457.3</f>
        <v>125.95966167859466</v>
      </c>
      <c r="F150" s="131"/>
      <c r="I150" s="128"/>
    </row>
    <row r="151" spans="1:9" ht="12.75" customHeight="1">
      <c r="A151" s="191"/>
      <c r="B151" s="19" t="s">
        <v>247</v>
      </c>
      <c r="C151" s="3" t="s">
        <v>18</v>
      </c>
      <c r="D151" s="140">
        <v>28315.5</v>
      </c>
      <c r="E151" s="127">
        <f>D151*100/15772.1</f>
        <v>179.5290417889818</v>
      </c>
      <c r="F151" s="128"/>
      <c r="I151" s="128"/>
    </row>
    <row r="152" spans="1:9" ht="12.75" customHeight="1">
      <c r="A152" s="191"/>
      <c r="B152" s="10" t="s">
        <v>248</v>
      </c>
      <c r="C152" s="3" t="s">
        <v>18</v>
      </c>
      <c r="D152" s="140"/>
      <c r="E152" s="127"/>
      <c r="F152" s="128"/>
      <c r="I152" s="131"/>
    </row>
    <row r="153" spans="1:9" ht="12.75" customHeight="1">
      <c r="A153" s="191"/>
      <c r="B153" s="10" t="s">
        <v>168</v>
      </c>
      <c r="C153" s="3" t="s">
        <v>18</v>
      </c>
      <c r="D153" s="139">
        <v>3570.7</v>
      </c>
      <c r="E153" s="127">
        <f>D153*100/2026.4</f>
        <v>176.20904066324516</v>
      </c>
      <c r="F153" s="131"/>
      <c r="I153" s="128"/>
    </row>
    <row r="154" spans="1:9" ht="12.75" customHeight="1">
      <c r="A154" s="191"/>
      <c r="B154" s="10" t="s">
        <v>249</v>
      </c>
      <c r="C154" s="3" t="s">
        <v>18</v>
      </c>
      <c r="D154" s="140"/>
      <c r="E154" s="24"/>
      <c r="F154" s="128"/>
      <c r="I154" s="128"/>
    </row>
    <row r="155" spans="1:9" ht="13.5" customHeight="1">
      <c r="A155" s="191"/>
      <c r="B155" s="10" t="s">
        <v>253</v>
      </c>
      <c r="C155" s="3" t="s">
        <v>18</v>
      </c>
      <c r="D155" s="140"/>
      <c r="E155" s="24"/>
      <c r="F155" s="128"/>
      <c r="I155" s="128"/>
    </row>
    <row r="156" spans="1:9" ht="13.5" customHeight="1">
      <c r="A156" s="191"/>
      <c r="B156" s="10" t="s">
        <v>250</v>
      </c>
      <c r="C156" s="3" t="s">
        <v>18</v>
      </c>
      <c r="D156" s="140"/>
      <c r="E156" s="24"/>
      <c r="F156" s="128"/>
      <c r="I156" s="128"/>
    </row>
    <row r="157" spans="1:9" ht="26.25" customHeight="1">
      <c r="A157" s="193"/>
      <c r="B157" s="11" t="s">
        <v>251</v>
      </c>
      <c r="C157" s="3" t="s">
        <v>18</v>
      </c>
      <c r="D157" s="140"/>
      <c r="E157" s="49"/>
      <c r="F157" s="128"/>
      <c r="I157" s="128"/>
    </row>
    <row r="158" spans="1:9" ht="27.75" customHeight="1">
      <c r="A158" s="96" t="s">
        <v>234</v>
      </c>
      <c r="B158" s="21" t="s">
        <v>93</v>
      </c>
      <c r="C158" s="18" t="s">
        <v>200</v>
      </c>
      <c r="D158" s="172">
        <f>D127/D9*1000</f>
        <v>11588.035519551333</v>
      </c>
      <c r="E158" s="129">
        <f>D158*100/11153</f>
        <v>103.90061435982545</v>
      </c>
      <c r="F158" s="128"/>
      <c r="I158" s="128"/>
    </row>
    <row r="159" spans="1:6" ht="26.25" thickBot="1">
      <c r="A159" s="106" t="s">
        <v>235</v>
      </c>
      <c r="B159" s="27" t="s">
        <v>281</v>
      </c>
      <c r="C159" s="38" t="s">
        <v>200</v>
      </c>
      <c r="D159" s="170">
        <f>D143/D9*1000</f>
        <v>14730.69013865088</v>
      </c>
      <c r="E159" s="129">
        <f>D159*100/11260</f>
        <v>130.82318062745009</v>
      </c>
      <c r="F159" s="128"/>
    </row>
    <row r="160" spans="1:5" ht="19.5" customHeight="1" thickBot="1">
      <c r="A160" s="115"/>
      <c r="B160" s="188" t="s">
        <v>231</v>
      </c>
      <c r="C160" s="188"/>
      <c r="D160" s="188"/>
      <c r="E160" s="189"/>
    </row>
    <row r="161" spans="1:11" ht="53.25" customHeight="1" thickBot="1">
      <c r="A161" s="155" t="s">
        <v>71</v>
      </c>
      <c r="B161" s="164" t="s">
        <v>285</v>
      </c>
      <c r="C161" s="165" t="s">
        <v>34</v>
      </c>
      <c r="D161" s="258">
        <v>49.2</v>
      </c>
      <c r="E161" s="259">
        <f>D161*100/40.1</f>
        <v>122.6932668329177</v>
      </c>
      <c r="K161" s="99"/>
    </row>
    <row r="162" spans="1:5" ht="21" customHeight="1" thickBot="1">
      <c r="A162" s="194" t="s">
        <v>205</v>
      </c>
      <c r="B162" s="188"/>
      <c r="C162" s="188"/>
      <c r="D162" s="188"/>
      <c r="E162" s="195"/>
    </row>
    <row r="163" spans="1:11" ht="25.5">
      <c r="A163" s="39" t="s">
        <v>72</v>
      </c>
      <c r="B163" s="47" t="s">
        <v>223</v>
      </c>
      <c r="C163" s="104" t="s">
        <v>36</v>
      </c>
      <c r="D163" s="176" t="s">
        <v>314</v>
      </c>
      <c r="E163" s="177" t="s">
        <v>286</v>
      </c>
      <c r="J163" s="130"/>
      <c r="K163" s="130"/>
    </row>
    <row r="164" spans="1:11" ht="15.75" customHeight="1">
      <c r="A164" s="113"/>
      <c r="B164" s="112" t="s">
        <v>224</v>
      </c>
      <c r="C164" s="6" t="s">
        <v>36</v>
      </c>
      <c r="D164" s="178" t="s">
        <v>315</v>
      </c>
      <c r="E164" s="178" t="s">
        <v>287</v>
      </c>
      <c r="J164" s="130"/>
      <c r="K164" s="130"/>
    </row>
    <row r="165" spans="1:5" ht="15" customHeight="1">
      <c r="A165" s="114" t="s">
        <v>236</v>
      </c>
      <c r="B165" s="12" t="s">
        <v>37</v>
      </c>
      <c r="C165" s="20" t="s">
        <v>38</v>
      </c>
      <c r="D165" s="156">
        <v>28</v>
      </c>
      <c r="E165" s="157">
        <v>100</v>
      </c>
    </row>
    <row r="166" spans="1:5" ht="16.5" customHeight="1">
      <c r="A166" s="114" t="s">
        <v>237</v>
      </c>
      <c r="B166" s="4" t="s">
        <v>39</v>
      </c>
      <c r="C166" s="6" t="s">
        <v>33</v>
      </c>
      <c r="D166" s="163">
        <f>318*100/D9</f>
        <v>4.954042685776601</v>
      </c>
      <c r="E166" s="129">
        <f>D166*100/5</f>
        <v>99.08085371553202</v>
      </c>
    </row>
    <row r="167" spans="1:5" ht="25.5">
      <c r="A167" s="23" t="s">
        <v>238</v>
      </c>
      <c r="B167" s="42" t="s">
        <v>94</v>
      </c>
      <c r="C167" s="6" t="s">
        <v>33</v>
      </c>
      <c r="D167" s="100">
        <v>27.6</v>
      </c>
      <c r="E167" s="102">
        <v>109.5</v>
      </c>
    </row>
    <row r="168" spans="1:5" ht="26.25" customHeight="1">
      <c r="A168" s="23" t="s">
        <v>239</v>
      </c>
      <c r="B168" s="5" t="s">
        <v>95</v>
      </c>
      <c r="C168" s="6" t="s">
        <v>33</v>
      </c>
      <c r="D168" s="100">
        <v>97</v>
      </c>
      <c r="E168" s="102">
        <v>98.8</v>
      </c>
    </row>
    <row r="169" spans="1:5" ht="39.75" customHeight="1">
      <c r="A169" s="192" t="s">
        <v>240</v>
      </c>
      <c r="B169" s="5" t="s">
        <v>225</v>
      </c>
      <c r="C169" s="6" t="s">
        <v>33</v>
      </c>
      <c r="D169" s="100">
        <v>82.9</v>
      </c>
      <c r="E169" s="102">
        <v>104.4</v>
      </c>
    </row>
    <row r="170" spans="1:5" ht="16.5" customHeight="1">
      <c r="A170" s="196"/>
      <c r="B170" s="185" t="s">
        <v>84</v>
      </c>
      <c r="C170" s="186"/>
      <c r="D170" s="186"/>
      <c r="E170" s="187"/>
    </row>
    <row r="171" spans="1:5" ht="13.5" customHeight="1">
      <c r="A171" s="196"/>
      <c r="B171" s="5" t="s">
        <v>42</v>
      </c>
      <c r="C171" s="6" t="s">
        <v>33</v>
      </c>
      <c r="D171" s="100">
        <v>100</v>
      </c>
      <c r="E171" s="102">
        <v>100</v>
      </c>
    </row>
    <row r="172" spans="1:5" ht="12.75" customHeight="1">
      <c r="A172" s="196"/>
      <c r="B172" s="5" t="s">
        <v>43</v>
      </c>
      <c r="C172" s="6" t="s">
        <v>33</v>
      </c>
      <c r="D172" s="100">
        <v>91.6</v>
      </c>
      <c r="E172" s="102">
        <v>102.8</v>
      </c>
    </row>
    <row r="173" spans="1:5" ht="12" customHeight="1">
      <c r="A173" s="196"/>
      <c r="B173" s="5" t="s">
        <v>44</v>
      </c>
      <c r="C173" s="6" t="s">
        <v>33</v>
      </c>
      <c r="D173" s="100">
        <v>65.2</v>
      </c>
      <c r="E173" s="102">
        <v>100.6</v>
      </c>
    </row>
    <row r="174" spans="1:5" ht="11.25" customHeight="1">
      <c r="A174" s="196"/>
      <c r="B174" s="5" t="s">
        <v>45</v>
      </c>
      <c r="C174" s="6" t="s">
        <v>47</v>
      </c>
      <c r="D174" s="100">
        <v>56.9</v>
      </c>
      <c r="E174" s="102">
        <v>106</v>
      </c>
    </row>
    <row r="175" spans="1:5" ht="13.5" customHeight="1">
      <c r="A175" s="114" t="s">
        <v>241</v>
      </c>
      <c r="B175" s="5" t="s">
        <v>96</v>
      </c>
      <c r="C175" s="6" t="s">
        <v>3</v>
      </c>
      <c r="D175" s="4"/>
      <c r="E175" s="24"/>
    </row>
    <row r="176" spans="1:5" ht="27.75" customHeight="1">
      <c r="A176" s="114" t="s">
        <v>242</v>
      </c>
      <c r="B176" s="5" t="s">
        <v>97</v>
      </c>
      <c r="C176" s="6" t="s">
        <v>3</v>
      </c>
      <c r="D176" s="4"/>
      <c r="E176" s="24"/>
    </row>
    <row r="177" spans="1:5" ht="27.75" customHeight="1">
      <c r="A177" s="114" t="s">
        <v>243</v>
      </c>
      <c r="B177" s="5" t="s">
        <v>98</v>
      </c>
      <c r="C177" s="6" t="s">
        <v>34</v>
      </c>
      <c r="D177" s="4"/>
      <c r="E177" s="24"/>
    </row>
    <row r="178" spans="1:5" ht="29.25" customHeight="1" thickBot="1">
      <c r="A178" s="106" t="s">
        <v>244</v>
      </c>
      <c r="B178" s="27" t="s">
        <v>99</v>
      </c>
      <c r="C178" s="28" t="s">
        <v>34</v>
      </c>
      <c r="D178" s="29"/>
      <c r="E178" s="30"/>
    </row>
    <row r="179" ht="15" customHeight="1">
      <c r="A179" s="111"/>
    </row>
    <row r="180" ht="24" customHeight="1">
      <c r="A180" s="111"/>
    </row>
    <row r="181" ht="12.75">
      <c r="A181" s="111"/>
    </row>
    <row r="182" ht="12.75">
      <c r="A182" s="111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:E1"/>
    <mergeCell ref="A8:E8"/>
    <mergeCell ref="A17:E17"/>
    <mergeCell ref="A2:E2"/>
    <mergeCell ref="A4:E4"/>
    <mergeCell ref="B6:B7"/>
    <mergeCell ref="A3:E3"/>
    <mergeCell ref="E6:E7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07:E107"/>
    <mergeCell ref="A106:A112"/>
    <mergeCell ref="A116:E116"/>
    <mergeCell ref="A117:A121"/>
    <mergeCell ref="B118:E118"/>
    <mergeCell ref="B122:E122"/>
    <mergeCell ref="A122:A125"/>
    <mergeCell ref="A126:E126"/>
    <mergeCell ref="B128:E128"/>
    <mergeCell ref="B170:E170"/>
    <mergeCell ref="B160:E160"/>
    <mergeCell ref="A127:A142"/>
    <mergeCell ref="A143:A157"/>
    <mergeCell ref="A162:E162"/>
    <mergeCell ref="A169:A17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9.875" style="60" customWidth="1"/>
    <col min="2" max="2" width="9.875" style="66" customWidth="1"/>
    <col min="3" max="3" width="13.75390625" style="52" customWidth="1"/>
    <col min="4" max="4" width="23.125" style="52" customWidth="1"/>
    <col min="5" max="16384" width="9.125" style="51" customWidth="1"/>
  </cols>
  <sheetData>
    <row r="1" spans="1:4" ht="15.75">
      <c r="A1" s="55"/>
      <c r="B1" s="61"/>
      <c r="C1" s="237" t="s">
        <v>100</v>
      </c>
      <c r="D1" s="237"/>
    </row>
    <row r="2" spans="1:4" ht="15.75">
      <c r="A2" s="55"/>
      <c r="B2" s="61"/>
      <c r="C2" s="53"/>
      <c r="D2" s="53"/>
    </row>
    <row r="3" spans="1:4" ht="15" customHeight="1">
      <c r="A3" s="238" t="s">
        <v>101</v>
      </c>
      <c r="B3" s="238"/>
      <c r="C3" s="239"/>
      <c r="D3" s="239"/>
    </row>
    <row r="4" spans="1:4" ht="15">
      <c r="A4" s="239"/>
      <c r="B4" s="239"/>
      <c r="C4" s="239"/>
      <c r="D4" s="239"/>
    </row>
    <row r="5" spans="1:4" ht="21" customHeight="1">
      <c r="A5" s="239" t="s">
        <v>276</v>
      </c>
      <c r="B5" s="239"/>
      <c r="C5" s="239"/>
      <c r="D5" s="239"/>
    </row>
    <row r="6" spans="1:4" ht="35.25" customHeight="1">
      <c r="A6" s="238" t="s">
        <v>283</v>
      </c>
      <c r="B6" s="238"/>
      <c r="C6" s="238"/>
      <c r="D6" s="238"/>
    </row>
    <row r="7" spans="1:4" ht="36" customHeight="1">
      <c r="A7" s="240" t="s">
        <v>311</v>
      </c>
      <c r="B7" s="240"/>
      <c r="C7" s="240"/>
      <c r="D7" s="240"/>
    </row>
    <row r="8" spans="1:4" ht="12.75" customHeight="1">
      <c r="A8" s="56"/>
      <c r="B8" s="62"/>
      <c r="C8" s="54"/>
      <c r="D8" s="54"/>
    </row>
    <row r="9" spans="1:4" ht="60.75" customHeight="1">
      <c r="A9" s="57"/>
      <c r="B9" s="63" t="s">
        <v>81</v>
      </c>
      <c r="C9" s="70" t="s">
        <v>102</v>
      </c>
      <c r="D9" s="70" t="s">
        <v>191</v>
      </c>
    </row>
    <row r="10" spans="1:4" ht="25.5">
      <c r="A10" s="58" t="s">
        <v>151</v>
      </c>
      <c r="B10" s="64" t="s">
        <v>18</v>
      </c>
      <c r="C10" s="69">
        <v>744</v>
      </c>
      <c r="D10" s="69">
        <v>-28</v>
      </c>
    </row>
    <row r="11" spans="1:4" ht="15.75">
      <c r="A11" s="59" t="s">
        <v>104</v>
      </c>
      <c r="B11" s="65" t="s">
        <v>3</v>
      </c>
      <c r="C11" s="69">
        <v>51</v>
      </c>
      <c r="D11" s="69">
        <v>6</v>
      </c>
    </row>
    <row r="12" spans="1:4" ht="15.75">
      <c r="A12" s="59" t="s">
        <v>105</v>
      </c>
      <c r="B12" s="65" t="s">
        <v>46</v>
      </c>
      <c r="C12" s="69"/>
      <c r="D12" s="69"/>
    </row>
    <row r="13" spans="1:4" ht="15.75">
      <c r="A13" s="58" t="s">
        <v>106</v>
      </c>
      <c r="B13" s="64" t="s">
        <v>17</v>
      </c>
      <c r="C13" s="69">
        <v>25500</v>
      </c>
      <c r="D13" s="69">
        <v>69</v>
      </c>
    </row>
    <row r="14" spans="1:4" ht="38.25">
      <c r="A14" s="58" t="s">
        <v>103</v>
      </c>
      <c r="B14" s="64" t="s">
        <v>86</v>
      </c>
      <c r="C14" s="69"/>
      <c r="D14" s="69"/>
    </row>
    <row r="15" spans="1:4" ht="15.75">
      <c r="A15" s="59" t="s">
        <v>284</v>
      </c>
      <c r="B15" s="65"/>
      <c r="C15" s="69">
        <v>1727</v>
      </c>
      <c r="D15" s="69">
        <v>-17</v>
      </c>
    </row>
    <row r="16" spans="1:4" ht="15.75">
      <c r="A16" s="59"/>
      <c r="B16" s="65"/>
      <c r="C16" s="69"/>
      <c r="D16" s="69"/>
    </row>
    <row r="17" spans="1:4" ht="15.75">
      <c r="A17" s="59"/>
      <c r="B17" s="65"/>
      <c r="C17" s="69"/>
      <c r="D17" s="69"/>
    </row>
    <row r="18" spans="1:4" ht="15.75">
      <c r="A18" s="59" t="s">
        <v>176</v>
      </c>
      <c r="B18" s="65" t="s">
        <v>18</v>
      </c>
      <c r="C18" s="69"/>
      <c r="D18" s="69"/>
    </row>
    <row r="19" spans="1:4" ht="15.75">
      <c r="A19" s="59" t="s">
        <v>157</v>
      </c>
      <c r="B19" s="65"/>
      <c r="C19" s="69"/>
      <c r="D19" s="69">
        <v>-100</v>
      </c>
    </row>
    <row r="20" spans="1:4" ht="15.75">
      <c r="A20" s="59" t="s">
        <v>158</v>
      </c>
      <c r="B20" s="65"/>
      <c r="C20" s="69">
        <v>83035</v>
      </c>
      <c r="D20" s="69">
        <v>57</v>
      </c>
    </row>
    <row r="21" spans="1:4" ht="15.75">
      <c r="A21" s="59" t="s">
        <v>226</v>
      </c>
      <c r="B21" s="65"/>
      <c r="C21" s="69"/>
      <c r="D21" s="69"/>
    </row>
    <row r="22" spans="1:4" ht="15.75">
      <c r="A22" s="59" t="s">
        <v>227</v>
      </c>
      <c r="B22" s="65"/>
      <c r="C22" s="69">
        <v>739</v>
      </c>
      <c r="D22" s="69">
        <v>-1</v>
      </c>
    </row>
    <row r="23" spans="1:4" ht="15.75">
      <c r="A23" s="59" t="s">
        <v>159</v>
      </c>
      <c r="B23" s="65" t="s">
        <v>18</v>
      </c>
      <c r="C23" s="69">
        <v>5024</v>
      </c>
      <c r="D23" s="69">
        <v>-26</v>
      </c>
    </row>
    <row r="24" spans="1:4" ht="15.75">
      <c r="A24" s="59" t="s">
        <v>162</v>
      </c>
      <c r="B24" s="65" t="s">
        <v>18</v>
      </c>
      <c r="C24" s="69">
        <v>361</v>
      </c>
      <c r="D24" s="69">
        <v>-320</v>
      </c>
    </row>
    <row r="32" ht="15">
      <c r="A32" s="154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38.25390625" style="81" customWidth="1"/>
    <col min="2" max="2" width="8.875" style="67" hidden="1" customWidth="1"/>
    <col min="3" max="3" width="18.875" style="85" customWidth="1"/>
    <col min="4" max="5" width="14.75390625" style="68" customWidth="1"/>
    <col min="6" max="6" width="28.75390625" style="68" hidden="1" customWidth="1"/>
    <col min="7" max="16384" width="9.125" style="68" customWidth="1"/>
  </cols>
  <sheetData>
    <row r="1" spans="4:5" ht="15.75">
      <c r="D1" s="237" t="s">
        <v>107</v>
      </c>
      <c r="E1" s="241"/>
    </row>
    <row r="3" spans="1:5" ht="28.5" customHeight="1">
      <c r="A3" s="242" t="s">
        <v>108</v>
      </c>
      <c r="B3" s="242"/>
      <c r="C3" s="242"/>
      <c r="D3" s="242"/>
      <c r="E3" s="242"/>
    </row>
    <row r="4" spans="2:5" ht="15.75" hidden="1">
      <c r="B4" s="69" t="s">
        <v>109</v>
      </c>
      <c r="C4" s="69"/>
      <c r="D4" s="243" t="s">
        <v>110</v>
      </c>
      <c r="E4" s="244"/>
    </row>
    <row r="5" spans="1:5" ht="78" customHeight="1">
      <c r="A5" s="57"/>
      <c r="B5" s="63" t="s">
        <v>111</v>
      </c>
      <c r="C5" s="70" t="s">
        <v>81</v>
      </c>
      <c r="D5" s="70" t="s">
        <v>112</v>
      </c>
      <c r="E5" s="70" t="s">
        <v>175</v>
      </c>
    </row>
    <row r="6" spans="1:5" ht="46.5" customHeight="1">
      <c r="A6" s="82" t="s">
        <v>245</v>
      </c>
      <c r="B6" s="69"/>
      <c r="C6" s="73" t="s">
        <v>113</v>
      </c>
      <c r="D6" s="72"/>
      <c r="E6" s="73"/>
    </row>
    <row r="7" spans="1:5" ht="23.25" customHeight="1" hidden="1">
      <c r="A7" s="83"/>
      <c r="B7" s="75"/>
      <c r="C7" s="69"/>
      <c r="D7" s="74"/>
      <c r="E7" s="74"/>
    </row>
    <row r="8" spans="1:5" ht="24" customHeight="1" hidden="1">
      <c r="A8" s="83"/>
      <c r="B8" s="75"/>
      <c r="C8" s="69"/>
      <c r="D8" s="74"/>
      <c r="E8" s="74"/>
    </row>
    <row r="9" spans="1:5" ht="24" customHeight="1" hidden="1">
      <c r="A9" s="83"/>
      <c r="B9" s="75"/>
      <c r="C9" s="69"/>
      <c r="D9" s="74"/>
      <c r="E9" s="74"/>
    </row>
    <row r="10" spans="1:5" ht="24" customHeight="1" hidden="1">
      <c r="A10" s="83"/>
      <c r="B10" s="75"/>
      <c r="C10" s="69"/>
      <c r="D10" s="74"/>
      <c r="E10" s="74"/>
    </row>
    <row r="11" spans="1:5" ht="31.5" customHeight="1" hidden="1">
      <c r="A11" s="84" t="s">
        <v>114</v>
      </c>
      <c r="B11" s="69"/>
      <c r="C11" s="73" t="s">
        <v>115</v>
      </c>
      <c r="D11" s="76" t="s">
        <v>116</v>
      </c>
      <c r="E11" s="77"/>
    </row>
    <row r="12" spans="1:5" ht="26.25" customHeight="1">
      <c r="A12" s="84"/>
      <c r="B12" s="75" t="s">
        <v>117</v>
      </c>
      <c r="C12" s="69"/>
      <c r="D12" s="78"/>
      <c r="E12" s="78"/>
    </row>
    <row r="13" spans="1:5" ht="22.5" customHeight="1">
      <c r="A13" s="83"/>
      <c r="B13" s="69"/>
      <c r="C13" s="73"/>
      <c r="D13" s="78"/>
      <c r="E13" s="78"/>
    </row>
    <row r="14" spans="1:5" ht="24.75" customHeight="1">
      <c r="A14" s="84"/>
      <c r="B14" s="69"/>
      <c r="C14" s="73"/>
      <c r="D14" s="79"/>
      <c r="E14" s="80"/>
    </row>
    <row r="15" spans="1:5" ht="32.25" customHeight="1" hidden="1">
      <c r="A15" s="84" t="s">
        <v>118</v>
      </c>
      <c r="B15" s="69"/>
      <c r="C15" s="73" t="s">
        <v>115</v>
      </c>
      <c r="D15" s="76" t="s">
        <v>119</v>
      </c>
      <c r="E15" s="77"/>
    </row>
    <row r="16" spans="1:5" ht="32.25" customHeight="1" hidden="1">
      <c r="A16" s="84" t="s">
        <v>120</v>
      </c>
      <c r="B16" s="69"/>
      <c r="C16" s="73" t="s">
        <v>121</v>
      </c>
      <c r="D16" s="76" t="s">
        <v>122</v>
      </c>
      <c r="E16" s="77"/>
    </row>
    <row r="17" spans="1:5" ht="27" customHeight="1" hidden="1">
      <c r="A17" s="84" t="s">
        <v>123</v>
      </c>
      <c r="B17" s="69"/>
      <c r="C17" s="73" t="s">
        <v>124</v>
      </c>
      <c r="D17" s="72">
        <v>10</v>
      </c>
      <c r="E17" s="73">
        <v>0</v>
      </c>
    </row>
    <row r="18" spans="1:5" ht="25.5" customHeight="1" hidden="1">
      <c r="A18" s="84"/>
      <c r="B18" s="69"/>
      <c r="C18" s="73"/>
      <c r="D18" s="72"/>
      <c r="E18" s="73"/>
    </row>
    <row r="19" spans="1:5" ht="27" customHeight="1" hidden="1">
      <c r="A19" s="84"/>
      <c r="B19" s="69"/>
      <c r="C19" s="73"/>
      <c r="D19" s="72"/>
      <c r="E19" s="73"/>
    </row>
    <row r="20" spans="1:5" s="67" customFormat="1" ht="30" customHeight="1" hidden="1">
      <c r="A20" s="84" t="s">
        <v>125</v>
      </c>
      <c r="B20" s="71" t="s">
        <v>126</v>
      </c>
      <c r="C20" s="69"/>
      <c r="D20" s="75"/>
      <c r="E20" s="75"/>
    </row>
    <row r="21" spans="1:5" ht="33.75" customHeight="1">
      <c r="A21" s="82" t="s">
        <v>188</v>
      </c>
      <c r="B21" s="75"/>
      <c r="D21" s="74"/>
      <c r="E21" s="74"/>
    </row>
    <row r="22" spans="1:5" ht="30" customHeight="1" hidden="1">
      <c r="A22" s="84" t="s">
        <v>127</v>
      </c>
      <c r="B22" s="75" t="s">
        <v>117</v>
      </c>
      <c r="C22" s="69" t="s">
        <v>128</v>
      </c>
      <c r="D22" s="74">
        <v>3</v>
      </c>
      <c r="E22" s="74"/>
    </row>
    <row r="23" spans="1:5" ht="30" customHeight="1">
      <c r="A23" s="84" t="s">
        <v>129</v>
      </c>
      <c r="B23" s="75"/>
      <c r="C23" s="69" t="s">
        <v>255</v>
      </c>
      <c r="D23" s="69"/>
      <c r="E23" s="74"/>
    </row>
    <row r="24" spans="1:5" ht="30" customHeight="1">
      <c r="A24" s="84" t="s">
        <v>130</v>
      </c>
      <c r="B24" s="75"/>
      <c r="C24" s="69" t="s">
        <v>131</v>
      </c>
      <c r="D24" s="74"/>
      <c r="E24" s="74"/>
    </row>
    <row r="25" spans="1:5" ht="30" customHeight="1">
      <c r="A25" s="83" t="s">
        <v>132</v>
      </c>
      <c r="B25" s="75"/>
      <c r="C25" s="69" t="s">
        <v>133</v>
      </c>
      <c r="D25" s="74"/>
      <c r="E25" s="74"/>
    </row>
    <row r="26" spans="1:5" ht="30.75" customHeight="1">
      <c r="A26" s="83" t="s">
        <v>134</v>
      </c>
      <c r="B26" s="75"/>
      <c r="C26" s="69" t="s">
        <v>172</v>
      </c>
      <c r="D26" s="74"/>
      <c r="E26" s="74"/>
    </row>
    <row r="27" spans="1:5" ht="30.75" customHeight="1">
      <c r="A27" s="84" t="s">
        <v>173</v>
      </c>
      <c r="B27" s="71"/>
      <c r="C27" s="73" t="s">
        <v>174</v>
      </c>
      <c r="D27" s="74"/>
      <c r="E27" s="74"/>
    </row>
    <row r="28" spans="1:5" ht="22.5" customHeight="1">
      <c r="A28" s="84" t="s">
        <v>135</v>
      </c>
      <c r="B28" s="75"/>
      <c r="C28" s="69" t="s">
        <v>133</v>
      </c>
      <c r="D28" s="74"/>
      <c r="E28" s="74"/>
    </row>
    <row r="29" spans="1:5" ht="15.75">
      <c r="A29" s="83"/>
      <c r="B29" s="75"/>
      <c r="C29" s="69"/>
      <c r="D29" s="74"/>
      <c r="E29" s="74"/>
    </row>
    <row r="30" spans="1:5" ht="15.75">
      <c r="A30" s="83"/>
      <c r="B30" s="75"/>
      <c r="C30" s="69"/>
      <c r="D30" s="74"/>
      <c r="E30" s="74"/>
    </row>
    <row r="31" spans="1:5" ht="15.75">
      <c r="A31" s="83"/>
      <c r="B31" s="75"/>
      <c r="C31" s="73"/>
      <c r="D31" s="74"/>
      <c r="E31" s="74"/>
    </row>
    <row r="32" spans="1:5" ht="15.75">
      <c r="A32" s="83"/>
      <c r="B32" s="71"/>
      <c r="C32" s="69"/>
      <c r="D32" s="74"/>
      <c r="E32" s="74"/>
    </row>
    <row r="33" spans="1:5" ht="15.75">
      <c r="A33" s="83"/>
      <c r="B33" s="75"/>
      <c r="C33" s="69"/>
      <c r="D33" s="74"/>
      <c r="E33" s="74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25.75390625" style="81" customWidth="1"/>
    <col min="2" max="2" width="12.875" style="67" customWidth="1"/>
    <col min="3" max="3" width="12.00390625" style="85" customWidth="1"/>
    <col min="4" max="4" width="12.125" style="68" customWidth="1"/>
    <col min="5" max="8" width="9.125" style="68" customWidth="1"/>
    <col min="9" max="9" width="12.00390625" style="68" customWidth="1"/>
    <col min="10" max="10" width="9.125" style="68" customWidth="1"/>
    <col min="11" max="11" width="8.00390625" style="68" customWidth="1"/>
    <col min="12" max="12" width="15.00390625" style="68" customWidth="1"/>
    <col min="13" max="13" width="0.2421875" style="68" customWidth="1"/>
    <col min="14" max="16384" width="9.125" style="68" customWidth="1"/>
  </cols>
  <sheetData>
    <row r="1" spans="1:13" ht="15.75" customHeight="1">
      <c r="A1" s="246" t="s">
        <v>137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5.7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5.75">
      <c r="A3" s="247" t="s">
        <v>148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.75" customHeight="1">
      <c r="A4" s="248" t="s">
        <v>149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86"/>
    </row>
    <row r="5" spans="1:13" ht="15.75">
      <c r="A5" s="248" t="s">
        <v>310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86"/>
    </row>
    <row r="6" spans="1:13" ht="15.75">
      <c r="A6" s="87"/>
      <c r="B6" s="88"/>
      <c r="C6" s="88"/>
      <c r="D6" s="88"/>
      <c r="E6" s="88"/>
      <c r="F6" s="88"/>
      <c r="G6" s="88"/>
      <c r="H6" s="88"/>
      <c r="I6" s="88"/>
      <c r="J6" s="249"/>
      <c r="K6" s="249"/>
      <c r="L6" s="89"/>
      <c r="M6" s="86"/>
    </row>
    <row r="7" spans="1:13" ht="78.75" customHeight="1">
      <c r="A7" s="251" t="s">
        <v>143</v>
      </c>
      <c r="B7" s="251" t="s">
        <v>144</v>
      </c>
      <c r="C7" s="251" t="s">
        <v>145</v>
      </c>
      <c r="D7" s="251" t="s">
        <v>146</v>
      </c>
      <c r="E7" s="251" t="s">
        <v>169</v>
      </c>
      <c r="F7" s="251"/>
      <c r="G7" s="251" t="s">
        <v>306</v>
      </c>
      <c r="H7" s="251"/>
      <c r="I7" s="125" t="s">
        <v>307</v>
      </c>
      <c r="J7" s="251" t="s">
        <v>170</v>
      </c>
      <c r="K7" s="251"/>
      <c r="L7" s="251" t="s">
        <v>147</v>
      </c>
      <c r="M7" s="86"/>
    </row>
    <row r="8" spans="1:13" ht="15.75">
      <c r="A8" s="251"/>
      <c r="B8" s="251"/>
      <c r="C8" s="251"/>
      <c r="D8" s="251"/>
      <c r="E8" s="125" t="s">
        <v>138</v>
      </c>
      <c r="F8" s="125" t="s">
        <v>139</v>
      </c>
      <c r="G8" s="125" t="s">
        <v>140</v>
      </c>
      <c r="H8" s="125" t="s">
        <v>141</v>
      </c>
      <c r="I8" s="125"/>
      <c r="J8" s="125" t="s">
        <v>138</v>
      </c>
      <c r="K8" s="125" t="s">
        <v>141</v>
      </c>
      <c r="L8" s="251"/>
      <c r="M8" s="86"/>
    </row>
    <row r="9" spans="1:13" ht="15.7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86"/>
    </row>
    <row r="10" spans="1:13" ht="15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86"/>
    </row>
    <row r="11" spans="1:13" ht="15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86"/>
    </row>
    <row r="12" spans="1:13" ht="15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86"/>
    </row>
    <row r="13" spans="1:13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86"/>
    </row>
    <row r="14" spans="1:13" ht="15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86"/>
    </row>
    <row r="15" spans="1:13" ht="15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86"/>
    </row>
    <row r="16" spans="1:13" ht="15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86"/>
    </row>
    <row r="17" spans="1:13" ht="15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6"/>
    </row>
    <row r="18" spans="1:13" ht="15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86"/>
    </row>
    <row r="19" spans="1:13" ht="15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86"/>
    </row>
    <row r="20" spans="1:13" ht="15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86"/>
    </row>
    <row r="21" spans="1:13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86"/>
    </row>
    <row r="22" spans="1:13" ht="15.75" hidden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6"/>
    </row>
    <row r="23" spans="1:13" ht="15.75" hidden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6"/>
    </row>
    <row r="24" spans="1:13" ht="15.75" hidden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86"/>
    </row>
    <row r="25" spans="1:13" ht="15.75" hidden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86"/>
    </row>
    <row r="26" spans="1:13" ht="15.75" hidden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86"/>
    </row>
    <row r="27" spans="1:13" ht="16.5" hidden="1" thickBo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86"/>
    </row>
    <row r="28" spans="1:13" ht="15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6"/>
    </row>
    <row r="29" spans="1:13" ht="15.75">
      <c r="A29" s="245" t="s">
        <v>184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3" ht="15.75">
      <c r="A30" s="252" t="s">
        <v>142</v>
      </c>
      <c r="B30" s="252"/>
      <c r="C30" s="252"/>
      <c r="D30" s="252"/>
      <c r="E30" s="252"/>
      <c r="F30" s="87"/>
      <c r="G30" s="87"/>
      <c r="H30" s="87"/>
      <c r="I30" s="87"/>
      <c r="J30" s="87"/>
      <c r="K30" s="87"/>
      <c r="L30" s="87"/>
      <c r="M30" s="86"/>
    </row>
    <row r="31" spans="1:13" ht="15.75">
      <c r="A31" s="250" t="s">
        <v>171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3" ht="15.7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F21" sqref="F21"/>
    </sheetView>
  </sheetViews>
  <sheetFormatPr defaultColWidth="40.75390625" defaultRowHeight="12.75"/>
  <cols>
    <col min="1" max="1" width="30.625" style="1" customWidth="1"/>
    <col min="2" max="2" width="34.00390625" style="1" customWidth="1"/>
    <col min="3" max="3" width="17.75390625" style="1" customWidth="1"/>
    <col min="4" max="4" width="21.625" style="132" customWidth="1"/>
    <col min="5" max="5" width="35.125" style="1" customWidth="1"/>
    <col min="6" max="16384" width="40.75390625" style="1" customWidth="1"/>
  </cols>
  <sheetData>
    <row r="1" spans="5:17" ht="15.75">
      <c r="E1" s="109" t="s">
        <v>136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ht="13.5">
      <c r="D2" s="133"/>
    </row>
    <row r="3" spans="2:4" ht="20.25" customHeight="1">
      <c r="B3" s="107" t="s">
        <v>278</v>
      </c>
      <c r="C3" s="108"/>
      <c r="D3" s="134"/>
    </row>
    <row r="4" spans="2:4" ht="15.75">
      <c r="B4" s="108" t="s">
        <v>270</v>
      </c>
      <c r="C4" s="108"/>
      <c r="D4" s="134"/>
    </row>
    <row r="5" spans="2:4" ht="12.75">
      <c r="B5" s="253" t="s">
        <v>182</v>
      </c>
      <c r="C5" s="253"/>
      <c r="D5" s="253"/>
    </row>
    <row r="6" spans="2:4" ht="15.75">
      <c r="B6" s="108" t="s">
        <v>309</v>
      </c>
      <c r="C6" s="108"/>
      <c r="D6" s="134"/>
    </row>
    <row r="8" spans="1:5" ht="12.75">
      <c r="A8" s="255" t="s">
        <v>183</v>
      </c>
      <c r="B8" s="255"/>
      <c r="C8" s="256" t="s">
        <v>181</v>
      </c>
      <c r="D8" s="256"/>
      <c r="E8" s="254" t="s">
        <v>190</v>
      </c>
    </row>
    <row r="9" spans="1:5" ht="51" customHeight="1">
      <c r="A9" s="255"/>
      <c r="B9" s="255"/>
      <c r="C9" s="110" t="s">
        <v>304</v>
      </c>
      <c r="D9" s="110" t="s">
        <v>308</v>
      </c>
      <c r="E9" s="254"/>
    </row>
    <row r="10" spans="1:5" ht="12.75" customHeight="1">
      <c r="A10" s="255" t="s">
        <v>177</v>
      </c>
      <c r="B10" s="255" t="s">
        <v>178</v>
      </c>
      <c r="C10" s="255" t="s">
        <v>179</v>
      </c>
      <c r="D10" s="255" t="s">
        <v>180</v>
      </c>
      <c r="E10" s="254"/>
    </row>
    <row r="11" spans="1:5" ht="12.75">
      <c r="A11" s="255"/>
      <c r="B11" s="255"/>
      <c r="C11" s="255"/>
      <c r="D11" s="255"/>
      <c r="E11" s="254"/>
    </row>
    <row r="12" spans="1:5" ht="90">
      <c r="A12" s="118" t="s">
        <v>302</v>
      </c>
      <c r="B12" s="119" t="s">
        <v>265</v>
      </c>
      <c r="C12" s="135">
        <f>C13+C14+C15+C16+C18+C19+C20</f>
        <v>74662.34999999999</v>
      </c>
      <c r="D12" s="135">
        <f>D13+D14+D15+D16+D18+D19+D20</f>
        <v>73242.48</v>
      </c>
      <c r="E12" s="120"/>
    </row>
    <row r="13" spans="1:5" ht="75">
      <c r="A13" s="118" t="s">
        <v>263</v>
      </c>
      <c r="B13" s="119" t="s">
        <v>266</v>
      </c>
      <c r="C13" s="175">
        <v>29022.96</v>
      </c>
      <c r="D13" s="175">
        <v>28315.49</v>
      </c>
      <c r="E13" s="121" t="s">
        <v>269</v>
      </c>
    </row>
    <row r="14" spans="1:5" ht="60">
      <c r="A14" s="118" t="s">
        <v>262</v>
      </c>
      <c r="B14" s="119" t="s">
        <v>267</v>
      </c>
      <c r="C14" s="175">
        <v>12620.17</v>
      </c>
      <c r="D14" s="175">
        <v>12268.05</v>
      </c>
      <c r="E14" s="118" t="s">
        <v>296</v>
      </c>
    </row>
    <row r="15" spans="1:5" ht="60">
      <c r="A15" s="118" t="s">
        <v>264</v>
      </c>
      <c r="B15" s="119" t="s">
        <v>268</v>
      </c>
      <c r="C15" s="175">
        <v>27354.3</v>
      </c>
      <c r="D15" s="175">
        <v>26994.02</v>
      </c>
      <c r="E15" s="118" t="s">
        <v>273</v>
      </c>
    </row>
    <row r="16" spans="1:5" ht="75">
      <c r="A16" s="118" t="s">
        <v>271</v>
      </c>
      <c r="B16" s="119" t="s">
        <v>272</v>
      </c>
      <c r="C16" s="175">
        <v>5614.37</v>
      </c>
      <c r="D16" s="175">
        <v>5614.37</v>
      </c>
      <c r="E16" s="118" t="s">
        <v>275</v>
      </c>
    </row>
    <row r="17" spans="1:5" ht="75">
      <c r="A17" s="118" t="s">
        <v>303</v>
      </c>
      <c r="B17" s="119" t="s">
        <v>277</v>
      </c>
      <c r="C17" s="136">
        <v>0</v>
      </c>
      <c r="D17" s="158">
        <v>0</v>
      </c>
      <c r="E17" s="118" t="s">
        <v>297</v>
      </c>
    </row>
    <row r="18" spans="1:5" ht="90">
      <c r="A18" s="122" t="s">
        <v>279</v>
      </c>
      <c r="B18" s="118" t="s">
        <v>280</v>
      </c>
      <c r="C18" s="136">
        <v>25.55</v>
      </c>
      <c r="D18" s="159">
        <v>25.55</v>
      </c>
      <c r="E18" s="122" t="s">
        <v>298</v>
      </c>
    </row>
    <row r="19" spans="1:5" ht="405" customHeight="1">
      <c r="A19" s="137" t="s">
        <v>288</v>
      </c>
      <c r="B19" s="118" t="s">
        <v>289</v>
      </c>
      <c r="C19" s="136">
        <v>15</v>
      </c>
      <c r="D19" s="159">
        <v>15</v>
      </c>
      <c r="E19" s="122" t="s">
        <v>300</v>
      </c>
    </row>
    <row r="20" spans="1:5" ht="191.25">
      <c r="A20" s="137" t="s">
        <v>290</v>
      </c>
      <c r="B20" s="118" t="s">
        <v>291</v>
      </c>
      <c r="C20" s="136">
        <v>10</v>
      </c>
      <c r="D20" s="159">
        <v>10</v>
      </c>
      <c r="E20" s="122" t="s">
        <v>301</v>
      </c>
    </row>
    <row r="21" spans="1:5" ht="165.75">
      <c r="A21" s="137" t="s">
        <v>292</v>
      </c>
      <c r="B21" s="118" t="s">
        <v>293</v>
      </c>
      <c r="C21" s="136">
        <v>0</v>
      </c>
      <c r="D21" s="159">
        <v>0</v>
      </c>
      <c r="E21" s="122" t="s">
        <v>299</v>
      </c>
    </row>
    <row r="22" spans="1:5" ht="153">
      <c r="A22" s="137" t="s">
        <v>305</v>
      </c>
      <c r="B22" s="118"/>
      <c r="C22" s="138">
        <v>0</v>
      </c>
      <c r="D22" s="138">
        <v>0</v>
      </c>
      <c r="E22" s="122"/>
    </row>
    <row r="23" spans="1:5" ht="15">
      <c r="A23" s="124" t="s">
        <v>274</v>
      </c>
      <c r="B23" s="123"/>
      <c r="C23" s="138">
        <f>SUM(C13:C22)</f>
        <v>74662.34999999999</v>
      </c>
      <c r="D23" s="138">
        <f>SUM(D13:D22)</f>
        <v>73242.48</v>
      </c>
      <c r="E23" s="123"/>
    </row>
    <row r="26" spans="2:5" ht="12.75">
      <c r="B26" s="1" t="s">
        <v>294</v>
      </c>
      <c r="E26" s="1" t="s">
        <v>295</v>
      </c>
    </row>
  </sheetData>
  <sheetProtection/>
  <mergeCells count="8"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2021-08-19T09:36:22Z</cp:lastPrinted>
  <dcterms:created xsi:type="dcterms:W3CDTF">2007-10-25T07:17:21Z</dcterms:created>
  <dcterms:modified xsi:type="dcterms:W3CDTF">2022-03-03T08:41:53Z</dcterms:modified>
  <cp:category/>
  <cp:version/>
  <cp:contentType/>
  <cp:contentStatus/>
</cp:coreProperties>
</file>