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<sst xmlns="http://schemas.openxmlformats.org/spreadsheetml/2006/main" count="240" uniqueCount="209">
  <si>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</si>
  <si>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</si>
  <si>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</si>
  <si>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</si>
  <si>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</si>
  <si>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</si>
  <si>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</si>
  <si>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</si>
  <si>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</si>
  <si>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</si>
  <si>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</si>
  <si>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</si>
  <si>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</si>
  <si>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</si>
  <si>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</si>
  <si>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</si>
  <si>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</si>
  <si>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</si>
  <si>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</si>
  <si>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</si>
  <si>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</si>
  <si>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</si>
  <si>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</si>
  <si>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</si>
  <si>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</si>
  <si>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</si>
  <si>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</si>
  <si>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</si>
  <si>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</si>
  <si>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</si>
  <si>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</si>
  <si>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</si>
  <si>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</si>
  <si>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</si>
  <si>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</si>
  <si>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</si>
  <si>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</si>
  <si>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</si>
  <si>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</si>
  <si>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</si>
  <si>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</si>
  <si>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</si>
  <si>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</si>
  <si>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</si>
  <si>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</si>
  <si>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</si>
  <si>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</si>
  <si>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</si>
  <si>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</si>
  <si>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</si>
  <si>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</si>
  <si>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</si>
  <si>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</si>
  <si>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</si>
  <si>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</si>
  <si>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</si>
  <si>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</si>
  <si>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</si>
  <si>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</si>
  <si>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</si>
  <si>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</si>
  <si>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</si>
  <si>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</si>
  <si>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</si>
  <si>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</si>
  <si>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</si>
  <si>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</si>
  <si>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</si>
  <si>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</si>
  <si>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</si>
  <si>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</si>
  <si>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</si>
  <si>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</si>
  <si>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</si>
  <si>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</si>
  <si>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</si>
  <si>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</si>
  <si>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</si>
  <si>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</si>
  <si>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</si>
  <si>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</si>
  <si>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</si>
  <si>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</si>
  <si>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</si>
  <si>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</si>
  <si>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</si>
  <si>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</si>
  <si>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</si>
  <si>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</si>
  <si>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</si>
  <si>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</si>
  <si>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</si>
  <si>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</si>
  <si>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</si>
  <si>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</si>
  <si>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</si>
  <si>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</si>
  <si>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</si>
  <si>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</si>
  <si>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</si>
  <si>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</si>
  <si>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</si>
  <si>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</si>
  <si>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</si>
  <si>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</si>
  <si>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</si>
  <si>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</si>
  <si>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</si>
  <si>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</si>
  <si>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</si>
  <si>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</si>
  <si>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</si>
  <si>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</si>
  <si>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</si>
  <si>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</si>
  <si>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</si>
  <si>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</si>
  <si>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</si>
  <si>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</si>
  <si>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</si>
  <si>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</si>
  <si>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</si>
  <si>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</si>
  <si>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</si>
  <si>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</si>
  <si>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</si>
  <si>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</si>
  <si>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</si>
  <si>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</si>
  <si>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</si>
  <si>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</si>
  <si>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</si>
  <si>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</si>
  <si>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</si>
  <si>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</si>
  <si>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</si>
  <si>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</si>
  <si>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</si>
  <si>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</si>
  <si>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</si>
  <si>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</si>
  <si>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</si>
  <si>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</si>
  <si>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</si>
  <si>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</si>
  <si>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</si>
  <si>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</si>
  <si>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</si>
  <si>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</si>
  <si>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</si>
  <si>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</si>
  <si>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</si>
  <si>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</si>
  <si>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</si>
  <si>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</si>
  <si>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</si>
  <si>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</si>
  <si>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</si>
  <si>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</si>
  <si>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</si>
  <si>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</si>
  <si>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</si>
  <si>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</si>
  <si>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</si>
  <si>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</si>
  <si>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</si>
  <si>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</si>
  <si>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</si>
  <si>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</si>
  <si>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>617 2 07 05030 13 0000 150</t>
  </si>
  <si>
    <t>Прочие безвозмездные поступления в бюджеты (сельских) городских поселений</t>
  </si>
  <si>
    <t xml:space="preserve"> - Субсидии на мероприятия по созданию мест (площадок) накопления твердых коммунальных отходов (КЦ 1084)</t>
  </si>
  <si>
    <t>617 2 02 16001 13 0000 150</t>
  </si>
  <si>
    <t>000 2 07 00000 00 0000 000</t>
  </si>
  <si>
    <t xml:space="preserve">ПРОЧИЕ БЕЗВОЗМЕЗДНЫЕ ПОСТУПЛЕНИЯ  </t>
  </si>
  <si>
    <t>000 2 07 05030 13 0000 150</t>
  </si>
  <si>
    <t>617 2 02 25 497 13 0000 150</t>
  </si>
  <si>
    <t>617 2 02 20 077 13 0000 150</t>
  </si>
  <si>
    <t>Субсидии бюджетам муниципальных образований Ленинградской области, предоставляемых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характер, в рамках реализации мероприятий подпрограммы "Поддержание существующей сети автомобильных дорог общего пользования" государственной программы Ленинградской области "Развитие транспортной системы Ленинградской области" в 2021 году и плановом периоде 2022 и 2023 годов"  ( КЦ 1044)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</si>
  <si>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22-365)</t>
  </si>
  <si>
    <t xml:space="preserve"> - субсидии на реализацию мероприятий по обеспечению жильем молодых семей (КЦ 22-54970-00000-00000)</t>
  </si>
  <si>
    <t xml:space="preserve"> - субсидии на строительство и реконструкцию объектов культуры Ленинградской области (КЦ 2008)</t>
  </si>
  <si>
    <t xml:space="preserve"> - субсидии на мероприятия по благоустройству сельских территорий (конкурсные) (1093)</t>
  </si>
  <si>
    <t>617 2 02 25 555 13 0000 150</t>
  </si>
  <si>
    <t xml:space="preserve"> - субсидии на реализацию программ формирования современной городской среды (КЦ 22-55550-00000-00000)</t>
  </si>
  <si>
    <t>617 2 02 20 299 130000.150</t>
  </si>
  <si>
    <t xml:space="preserve"> -  МБТ из бюджета Гатчинского муниципального района бюджетам городских и сельских поселений Гатчинского муниципального района на цели поощрения муниципальных управленческих команд</t>
  </si>
  <si>
    <t xml:space="preserve"> -  МБТ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</si>
  <si>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t xml:space="preserve"> -       Иные межбюджетные трансферты на проведение мероприятий по обеспечению устойчивого сокращения непригодного для проживания жилого фонда (КЦ 18)</t>
  </si>
  <si>
    <t xml:space="preserve"> - МБТ на основании достигнутых значений показ. деят. глав администраций гор.и сельск. поселений ГМР за 2021 год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</si>
  <si>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2023</t>
    </r>
  </si>
  <si>
    <t xml:space="preserve">    2023 год          (тыс. руб.)     </t>
  </si>
  <si>
    <t xml:space="preserve"> - Субсидии на создание инженерной и транспортной инфраструктуры на земельных участках (КЦ 2010)</t>
  </si>
  <si>
    <t>Обеспечение мероприятий по переселению граждан из аварийного жилищного фонда (конкурсные) (КЦ 2025)</t>
  </si>
  <si>
    <t xml:space="preserve"> к решению совета депутатов МО Таицкое городское поселение</t>
  </si>
  <si>
    <t xml:space="preserve">Изменения   (тыс. руб.)     </t>
  </si>
  <si>
    <t>617 2 02 29999 13 0000 150</t>
  </si>
  <si>
    <t>Субсидии из бюджета Гатчинского муниципального района бюджетам городских и сельских поселений Гатчинского муниципального района на инвестиционные проекты, реализуемые на территории Гатчинского муниципального района</t>
  </si>
  <si>
    <t xml:space="preserve"> - Ремонт автомобильных дорог и тротуаров (КЦ 32)</t>
  </si>
  <si>
    <t xml:space="preserve"> - Переселение граждан из аварийного жилищного фонда (КЦ 32)</t>
  </si>
  <si>
    <t xml:space="preserve"> - Комфортная городская среда и день ГМР (КЦ 09) (КЦ 14)</t>
  </si>
  <si>
    <t xml:space="preserve"> - мероприятия в области охраны окружающей среда 9КЦ 25)</t>
  </si>
  <si>
    <t>617 2 02 19999 13 0000 150</t>
  </si>
  <si>
    <t>Прочие дотации бюджетам городских поселений</t>
  </si>
  <si>
    <t xml:space="preserve"> -       МБ Иные МБТ на поощрение ОМСУ за достижение наилучших результатов социально-экономического развития</t>
  </si>
  <si>
    <t xml:space="preserve"> -        - Иные межбюджетные трансферты по результатам мониторинга показателей оценки результативности деятельности глав администраций городских и сельских поселений Гатчинского муниципального района</t>
  </si>
  <si>
    <t>Прочие безвозмездные поступления в бюджеты городских поселений (КЦ 4019530)</t>
  </si>
  <si>
    <t>Прочие безвозмездные поступления в бюджеты городских поселений (КЦ 4019532)</t>
  </si>
  <si>
    <t>№ 85 от 20 декабря  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</si>
</sst>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2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4" fontId="2" fillId="0" borderId="11" xfId="33" applyNumberFormat="1" applyFont="1" applyFill="1" applyBorder="1" applyAlignment="1">
      <alignment horizontal="center" vertical="center" wrapText="1" readingOrder="1"/>
      <protection/>
    </xf>
    <xf numFmtId="174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7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center" vertical="center" wrapText="1" readingOrder="1"/>
      <protection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174" fontId="2" fillId="34" borderId="11" xfId="33" applyNumberFormat="1" applyFont="1" applyFill="1" applyBorder="1" applyAlignment="1">
      <alignment horizontal="center" vertical="center" wrapText="1" readingOrder="1"/>
      <protection/>
    </xf>
    <xf numFmtId="174" fontId="2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84" fontId="5" fillId="34" borderId="11" xfId="33" applyNumberFormat="1" applyFont="1" applyFill="1" applyBorder="1" applyAlignment="1">
      <alignment horizontal="right" vertical="center" wrapText="1" readingOrder="1"/>
      <protection/>
    </xf>
    <xf numFmtId="176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4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4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4" fontId="5" fillId="2" borderId="11" xfId="33" applyNumberFormat="1" applyFont="1" applyFill="1" applyBorder="1" applyAlignment="1">
      <alignment horizontal="right" vertical="center" wrapText="1" readingOrder="1"/>
      <protection/>
    </xf>
    <xf numFmtId="174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4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4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174" fontId="5" fillId="4" borderId="11" xfId="33" applyNumberFormat="1" applyFont="1" applyFill="1" applyBorder="1" applyAlignment="1">
      <alignment horizontal="right" vertical="center" wrapText="1" readingOrder="1"/>
      <protection/>
    </xf>
    <xf numFmtId="2" fontId="2" fillId="0" borderId="11" xfId="33" applyNumberFormat="1" applyFont="1" applyFill="1" applyBorder="1" applyAlignment="1">
      <alignment horizontal="right" vertical="center" wrapText="1" readingOrder="1"/>
      <protection/>
    </xf>
    <xf numFmtId="2" fontId="2" fillId="9" borderId="11" xfId="33" applyNumberFormat="1" applyFont="1" applyFill="1" applyBorder="1" applyAlignment="1">
      <alignment horizontal="right" vertical="center" wrapText="1" readingOrder="1"/>
      <protection/>
    </xf>
    <xf numFmtId="2" fontId="2" fillId="2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  <xf numFmtId="2" fontId="5" fillId="9" borderId="11" xfId="33" applyNumberFormat="1" applyFont="1" applyFill="1" applyBorder="1" applyAlignment="1">
      <alignment horizontal="right" vertical="center" wrapText="1" readingOrder="1"/>
      <protection/>
    </xf>
    <xf numFmtId="2" fontId="2" fillId="6" borderId="11" xfId="33" applyNumberFormat="1" applyFont="1" applyFill="1" applyBorder="1" applyAlignment="1">
      <alignment horizontal="right" vertical="center" wrapText="1" readingOrder="1"/>
      <protection/>
    </xf>
    <xf numFmtId="2" fontId="5" fillId="34" borderId="11" xfId="33" applyNumberFormat="1" applyFont="1" applyFill="1" applyBorder="1" applyAlignment="1">
      <alignment horizontal="right" vertical="center" wrapText="1" readingOrder="1"/>
      <protection/>
    </xf>
    <xf numFmtId="2" fontId="2" fillId="3" borderId="11" xfId="33" applyNumberFormat="1" applyFont="1" applyFill="1" applyBorder="1" applyAlignment="1">
      <alignment horizontal="right" vertical="center" wrapText="1" readingOrder="1"/>
      <protection/>
    </xf>
    <xf numFmtId="2" fontId="2" fillId="35" borderId="11" xfId="33" applyNumberFormat="1" applyFont="1" applyFill="1" applyBorder="1" applyAlignment="1">
      <alignment horizontal="right" vertical="center" wrapText="1" readingOrder="1"/>
      <protection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34" borderId="10" xfId="33" applyFont="1" applyFill="1" applyBorder="1" applyAlignment="1">
      <alignment horizontal="left" vertical="center" wrapText="1" readingOrder="1"/>
      <protection/>
    </xf>
    <xf numFmtId="2" fontId="5" fillId="0" borderId="11" xfId="33" applyNumberFormat="1" applyFont="1" applyBorder="1" applyAlignment="1">
      <alignment horizontal="right" vertical="center" wrapText="1" readingOrder="1"/>
      <protection/>
    </xf>
    <xf numFmtId="0" fontId="1" fillId="0" borderId="0" xfId="0" applyFont="1" applyAlignment="1">
      <alignment/>
    </xf>
    <xf numFmtId="2" fontId="12" fillId="0" borderId="12" xfId="0" applyNumberFormat="1" applyFont="1" applyBorder="1" applyAlignment="1">
      <alignment vertical="center" wrapText="1"/>
    </xf>
    <xf numFmtId="0" fontId="9" fillId="0" borderId="10" xfId="33" applyFont="1" applyBorder="1" applyAlignment="1">
      <alignment horizontal="left" vertical="center" wrapText="1" readingOrder="1"/>
      <protection/>
    </xf>
    <xf numFmtId="4" fontId="5" fillId="34" borderId="11" xfId="33" applyNumberFormat="1" applyFont="1" applyFill="1" applyBorder="1" applyAlignment="1">
      <alignment horizontal="right" vertical="center" wrapText="1" readingOrder="1"/>
      <protection/>
    </xf>
    <xf numFmtId="4" fontId="5" fillId="0" borderId="11" xfId="33" applyNumberFormat="1" applyFont="1" applyFill="1" applyBorder="1" applyAlignment="1">
      <alignment horizontal="right" vertical="center" wrapText="1" readingOrder="1"/>
      <protection/>
    </xf>
    <xf numFmtId="2" fontId="12" fillId="34" borderId="12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showGridLines="0" tabSelected="1" zoomScale="90" zoomScaleNormal="90" zoomScalePageLayoutView="0" workbookViewId="0" topLeftCell="A1">
      <selection activeCell="A4" sqref="A4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  <col min="6" max="6" width="17.8515625" style="0" hidden="1" customWidth="1"/>
    <col min="7" max="7" width="23.7109375" style="0" customWidth="1"/>
    <col min="8" max="8" width="17.8515625" style="0" customWidth="1"/>
    <col min="9" max="9" width="26.57421875" style="0" customWidth="1"/>
  </cols>
  <sheetData>
    <row r="1" spans="1:8" ht="15">
      <c r="A1" s="77" t="s">
        <v>147</v>
      </c>
      <c r="B1" s="77"/>
      <c r="C1" s="77"/>
      <c r="D1" s="77"/>
      <c r="E1" s="77"/>
      <c r="F1" s="77"/>
      <c r="G1" s="77"/>
      <c r="H1" s="77"/>
    </row>
    <row r="2" spans="1:8" ht="15">
      <c r="A2" s="77" t="s">
        <v>194</v>
      </c>
      <c r="B2" s="77"/>
      <c r="C2" s="77"/>
      <c r="D2" s="77"/>
      <c r="E2" s="77"/>
      <c r="F2" s="77"/>
      <c r="G2" s="77"/>
      <c r="H2" s="77"/>
    </row>
    <row r="3" spans="1:8" ht="15">
      <c r="A3" s="77" t="s">
        <v>208</v>
      </c>
      <c r="B3" s="77"/>
      <c r="C3" s="77"/>
      <c r="D3" s="77"/>
      <c r="E3" s="77"/>
      <c r="F3" s="77"/>
      <c r="G3" s="77"/>
      <c r="H3" s="77"/>
    </row>
    <row r="5" spans="1:8" ht="36.75" customHeight="1">
      <c r="A5" s="78" t="s">
        <v>190</v>
      </c>
      <c r="B5" s="78"/>
      <c r="C5" s="78"/>
      <c r="D5" s="78"/>
      <c r="E5" s="78"/>
      <c r="F5" s="78"/>
      <c r="G5" s="78"/>
      <c r="H5" s="78"/>
    </row>
    <row r="6" spans="1:8" ht="74.25" customHeight="1">
      <c r="A6" s="8" t="s">
        <v>1</v>
      </c>
      <c r="B6" s="8" t="s">
        <v>0</v>
      </c>
      <c r="C6" s="17" t="s">
        <v>144</v>
      </c>
      <c r="D6" s="24" t="s">
        <v>103</v>
      </c>
      <c r="E6" s="5" t="s">
        <v>191</v>
      </c>
      <c r="F6" s="5" t="s">
        <v>191</v>
      </c>
      <c r="G6" s="5" t="s">
        <v>195</v>
      </c>
      <c r="H6" s="5" t="s">
        <v>191</v>
      </c>
    </row>
    <row r="7" spans="1:8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57">
        <f>E8+E33</f>
        <v>64035682.3</v>
      </c>
      <c r="F7" s="57">
        <f>F8+F33</f>
        <v>52935</v>
      </c>
      <c r="G7" s="57">
        <f>G8+G33</f>
        <v>4739622.21</v>
      </c>
      <c r="H7" s="57">
        <f>H8+H33</f>
        <v>69974804.51</v>
      </c>
    </row>
    <row r="8" spans="1:8" ht="24" customHeight="1">
      <c r="A8" s="36"/>
      <c r="B8" s="37" t="s">
        <v>127</v>
      </c>
      <c r="C8" s="38">
        <f>C9+C13+C21+C26</f>
        <v>29512.35</v>
      </c>
      <c r="D8" s="38">
        <f>D9+D13+D21+D26</f>
        <v>30455</v>
      </c>
      <c r="E8" s="58">
        <f>E9+E13+E18+E21+E23+E26</f>
        <v>44200000</v>
      </c>
      <c r="F8" s="58">
        <f>F9+F13+F18+F21+F23+F26</f>
        <v>41035</v>
      </c>
      <c r="G8" s="58">
        <f>G9+G13+G18+G21+G23+G26</f>
        <v>2850000</v>
      </c>
      <c r="H8" s="58">
        <f>H9+H13+H18+H21+H23+H26</f>
        <v>48250000</v>
      </c>
    </row>
    <row r="9" spans="1:8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59">
        <v>17500000</v>
      </c>
      <c r="F9" s="59">
        <f>SUM(F10:F12)</f>
        <v>17000</v>
      </c>
      <c r="G9" s="59">
        <f>SUM(G10:G12)</f>
        <v>1000000</v>
      </c>
      <c r="H9" s="59">
        <f>SUM(H10:H12)</f>
        <v>19000000</v>
      </c>
    </row>
    <row r="10" spans="1:8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60">
        <v>18000000</v>
      </c>
      <c r="F10" s="60">
        <v>17000</v>
      </c>
      <c r="G10" s="60">
        <v>1000000</v>
      </c>
      <c r="H10" s="60">
        <f>E10+G10</f>
        <v>19000000</v>
      </c>
    </row>
    <row r="11" spans="1:8" ht="111.75" customHeight="1">
      <c r="A11" s="3" t="s">
        <v>90</v>
      </c>
      <c r="B11" s="3" t="s">
        <v>19</v>
      </c>
      <c r="C11" s="15"/>
      <c r="D11" s="26"/>
      <c r="E11" s="60">
        <f>F11*1000</f>
        <v>0</v>
      </c>
      <c r="F11" s="60"/>
      <c r="G11" s="60">
        <f aca="true" t="shared" si="0" ref="G11:H20">H11*1000</f>
        <v>0</v>
      </c>
      <c r="H11" s="60">
        <f t="shared" si="0"/>
        <v>0</v>
      </c>
    </row>
    <row r="12" spans="1:8" ht="47.25" customHeight="1">
      <c r="A12" s="3" t="s">
        <v>91</v>
      </c>
      <c r="B12" s="3" t="s">
        <v>18</v>
      </c>
      <c r="C12" s="15"/>
      <c r="D12" s="26"/>
      <c r="E12" s="60">
        <f>F12*1000</f>
        <v>0</v>
      </c>
      <c r="F12" s="60"/>
      <c r="G12" s="60">
        <f t="shared" si="0"/>
        <v>0</v>
      </c>
      <c r="H12" s="60">
        <f t="shared" si="0"/>
        <v>0</v>
      </c>
    </row>
    <row r="13" spans="1:8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59">
        <v>3500000</v>
      </c>
      <c r="F13" s="59">
        <f>SUM(F14:F17)</f>
        <v>3000</v>
      </c>
      <c r="G13" s="59">
        <f>SUM(G14:G17)</f>
        <v>0</v>
      </c>
      <c r="H13" s="59">
        <f>SUM(H14:H17)</f>
        <v>3500000</v>
      </c>
    </row>
    <row r="14" spans="1:8" ht="67.5" customHeight="1">
      <c r="A14" s="3" t="s">
        <v>123</v>
      </c>
      <c r="B14" s="3" t="s">
        <v>33</v>
      </c>
      <c r="C14" s="15">
        <v>828.05</v>
      </c>
      <c r="D14" s="26"/>
      <c r="E14" s="60">
        <f>F14*1000</f>
        <v>0</v>
      </c>
      <c r="F14" s="60"/>
      <c r="G14" s="60">
        <v>0</v>
      </c>
      <c r="H14" s="60">
        <f>E14+G14</f>
        <v>0</v>
      </c>
    </row>
    <row r="15" spans="1:8" ht="58.5" customHeight="1">
      <c r="A15" s="3" t="s">
        <v>124</v>
      </c>
      <c r="B15" s="3" t="s">
        <v>87</v>
      </c>
      <c r="C15" s="15">
        <v>7.97</v>
      </c>
      <c r="D15" s="26"/>
      <c r="E15" s="60">
        <f>F15*1000</f>
        <v>0</v>
      </c>
      <c r="F15" s="60"/>
      <c r="G15" s="60">
        <f t="shared" si="0"/>
        <v>0</v>
      </c>
      <c r="H15" s="60"/>
    </row>
    <row r="16" spans="1:8" ht="63.75" customHeight="1">
      <c r="A16" s="3" t="s">
        <v>128</v>
      </c>
      <c r="B16" s="3" t="s">
        <v>34</v>
      </c>
      <c r="C16" s="15">
        <v>1207.94</v>
      </c>
      <c r="D16" s="26">
        <v>1800</v>
      </c>
      <c r="E16" s="60">
        <v>3500000</v>
      </c>
      <c r="F16" s="60">
        <v>3000</v>
      </c>
      <c r="G16" s="60">
        <v>0</v>
      </c>
      <c r="H16" s="60">
        <f>G16+E16</f>
        <v>3500000</v>
      </c>
    </row>
    <row r="17" spans="1:8" ht="46.5" customHeight="1">
      <c r="A17" s="3" t="s">
        <v>129</v>
      </c>
      <c r="B17" s="3" t="s">
        <v>88</v>
      </c>
      <c r="C17" s="15">
        <v>-185.53</v>
      </c>
      <c r="D17" s="26"/>
      <c r="E17" s="60">
        <f>F17*1000</f>
        <v>0</v>
      </c>
      <c r="F17" s="60"/>
      <c r="G17" s="60">
        <f t="shared" si="0"/>
        <v>0</v>
      </c>
      <c r="H17" s="60">
        <f t="shared" si="0"/>
        <v>0</v>
      </c>
    </row>
    <row r="18" spans="1:8" ht="15.75">
      <c r="A18" s="45"/>
      <c r="B18" s="40" t="s">
        <v>30</v>
      </c>
      <c r="C18" s="42"/>
      <c r="D18" s="42"/>
      <c r="E18" s="59">
        <f>F18*1000</f>
        <v>0</v>
      </c>
      <c r="F18" s="59">
        <f>F19+F20</f>
        <v>0</v>
      </c>
      <c r="G18" s="59">
        <f t="shared" si="0"/>
        <v>0</v>
      </c>
      <c r="H18" s="59">
        <f t="shared" si="0"/>
        <v>0</v>
      </c>
    </row>
    <row r="19" spans="1:8" ht="15.75">
      <c r="A19" s="3" t="s">
        <v>92</v>
      </c>
      <c r="B19" s="3" t="s">
        <v>30</v>
      </c>
      <c r="C19" s="15"/>
      <c r="D19" s="26"/>
      <c r="E19" s="60">
        <f>F19*1000</f>
        <v>0</v>
      </c>
      <c r="F19" s="60"/>
      <c r="G19" s="60">
        <f t="shared" si="0"/>
        <v>0</v>
      </c>
      <c r="H19" s="60">
        <f t="shared" si="0"/>
        <v>0</v>
      </c>
    </row>
    <row r="20" spans="1:8" ht="31.5">
      <c r="A20" s="3" t="s">
        <v>93</v>
      </c>
      <c r="B20" s="3" t="s">
        <v>29</v>
      </c>
      <c r="C20" s="15"/>
      <c r="D20" s="26"/>
      <c r="E20" s="60">
        <f>F20*1000</f>
        <v>0</v>
      </c>
      <c r="F20" s="60"/>
      <c r="G20" s="60">
        <f t="shared" si="0"/>
        <v>0</v>
      </c>
      <c r="H20" s="60">
        <f t="shared" si="0"/>
        <v>0</v>
      </c>
    </row>
    <row r="21" spans="1:8" ht="15.75">
      <c r="A21" s="44" t="s">
        <v>64</v>
      </c>
      <c r="B21" s="40" t="s">
        <v>17</v>
      </c>
      <c r="C21" s="42">
        <v>781.84</v>
      </c>
      <c r="D21" s="42">
        <v>725</v>
      </c>
      <c r="E21" s="59">
        <v>1500000</v>
      </c>
      <c r="F21" s="59">
        <f>F22</f>
        <v>1035</v>
      </c>
      <c r="G21" s="59">
        <f>SUM(G22)</f>
        <v>650000</v>
      </c>
      <c r="H21" s="59">
        <f>SUM(H22)</f>
        <v>2150000</v>
      </c>
    </row>
    <row r="22" spans="1:8" ht="47.25">
      <c r="A22" s="3" t="s">
        <v>94</v>
      </c>
      <c r="B22" s="3" t="s">
        <v>16</v>
      </c>
      <c r="C22" s="15">
        <v>781.84</v>
      </c>
      <c r="D22" s="26">
        <v>725</v>
      </c>
      <c r="E22" s="60">
        <v>1500000</v>
      </c>
      <c r="F22" s="60">
        <v>1035</v>
      </c>
      <c r="G22" s="60">
        <v>650000</v>
      </c>
      <c r="H22" s="60">
        <f>G22+E22</f>
        <v>2150000</v>
      </c>
    </row>
    <row r="23" spans="1:8" ht="15.75">
      <c r="A23" s="44" t="s">
        <v>65</v>
      </c>
      <c r="B23" s="40" t="s">
        <v>5</v>
      </c>
      <c r="C23" s="42"/>
      <c r="D23" s="42"/>
      <c r="E23" s="59">
        <f>F23*1000</f>
        <v>0</v>
      </c>
      <c r="F23" s="59">
        <f>F24+F25</f>
        <v>0</v>
      </c>
      <c r="G23" s="59">
        <f aca="true" t="shared" si="1" ref="G23:H25">H23*1000</f>
        <v>0</v>
      </c>
      <c r="H23" s="59">
        <f t="shared" si="1"/>
        <v>0</v>
      </c>
    </row>
    <row r="24" spans="1:8" ht="15.75">
      <c r="A24" s="3" t="s">
        <v>95</v>
      </c>
      <c r="B24" s="3" t="s">
        <v>4</v>
      </c>
      <c r="C24" s="15"/>
      <c r="D24" s="26"/>
      <c r="E24" s="60">
        <f>F24*1000</f>
        <v>0</v>
      </c>
      <c r="F24" s="60"/>
      <c r="G24" s="60">
        <f t="shared" si="1"/>
        <v>0</v>
      </c>
      <c r="H24" s="60">
        <f t="shared" si="1"/>
        <v>0</v>
      </c>
    </row>
    <row r="25" spans="1:8" ht="15.75">
      <c r="A25" s="3" t="s">
        <v>96</v>
      </c>
      <c r="B25" s="3" t="s">
        <v>3</v>
      </c>
      <c r="C25" s="15"/>
      <c r="D25" s="26"/>
      <c r="E25" s="60">
        <f>F25*1000</f>
        <v>0</v>
      </c>
      <c r="F25" s="60"/>
      <c r="G25" s="60">
        <f t="shared" si="1"/>
        <v>0</v>
      </c>
      <c r="H25" s="60">
        <f t="shared" si="1"/>
        <v>0</v>
      </c>
    </row>
    <row r="26" spans="1:8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59">
        <v>21700000</v>
      </c>
      <c r="F26" s="59">
        <f>F27+F29</f>
        <v>20000</v>
      </c>
      <c r="G26" s="59">
        <f>G27+G29</f>
        <v>1200000</v>
      </c>
      <c r="H26" s="59">
        <f>H27+H29</f>
        <v>23600000</v>
      </c>
    </row>
    <row r="27" spans="1:8" ht="15.75">
      <c r="A27" s="3" t="s">
        <v>67</v>
      </c>
      <c r="B27" s="3" t="s">
        <v>27</v>
      </c>
      <c r="C27" s="15">
        <v>10076.02</v>
      </c>
      <c r="D27" s="26">
        <v>12500</v>
      </c>
      <c r="E27" s="60">
        <f>E28</f>
        <v>12000000</v>
      </c>
      <c r="F27" s="60">
        <f>F28</f>
        <v>11700</v>
      </c>
      <c r="G27" s="60">
        <f>G28</f>
        <v>1200000</v>
      </c>
      <c r="H27" s="60">
        <f>G27+E27</f>
        <v>13200000</v>
      </c>
    </row>
    <row r="28" spans="1:8" ht="31.5">
      <c r="A28" s="3" t="s">
        <v>97</v>
      </c>
      <c r="B28" s="3" t="s">
        <v>26</v>
      </c>
      <c r="C28" s="15">
        <v>10076.02</v>
      </c>
      <c r="D28" s="26">
        <v>12500</v>
      </c>
      <c r="E28" s="60">
        <v>12000000</v>
      </c>
      <c r="F28" s="60">
        <v>11700</v>
      </c>
      <c r="G28" s="60">
        <v>1200000</v>
      </c>
      <c r="H28" s="60">
        <f>G28+E28</f>
        <v>13200000</v>
      </c>
    </row>
    <row r="29" spans="1:8" ht="15.75">
      <c r="A29" s="3" t="s">
        <v>68</v>
      </c>
      <c r="B29" s="3" t="s">
        <v>25</v>
      </c>
      <c r="C29" s="15">
        <v>4803.39</v>
      </c>
      <c r="D29" s="26">
        <v>4000</v>
      </c>
      <c r="E29" s="60">
        <v>10400000</v>
      </c>
      <c r="F29" s="60">
        <f>F30</f>
        <v>8300</v>
      </c>
      <c r="G29" s="60">
        <v>0</v>
      </c>
      <c r="H29" s="60">
        <f>G29+E29</f>
        <v>10400000</v>
      </c>
    </row>
    <row r="30" spans="1:8" ht="31.5">
      <c r="A30" s="3" t="s">
        <v>98</v>
      </c>
      <c r="B30" s="3" t="s">
        <v>24</v>
      </c>
      <c r="C30" s="15">
        <v>4803.39</v>
      </c>
      <c r="D30" s="26">
        <v>4000</v>
      </c>
      <c r="E30" s="60">
        <v>10400000</v>
      </c>
      <c r="F30" s="60">
        <v>8300</v>
      </c>
      <c r="G30" s="60">
        <v>0</v>
      </c>
      <c r="H30" s="60">
        <f>G30+E30</f>
        <v>10400000</v>
      </c>
    </row>
    <row r="31" spans="1:8" ht="15.75">
      <c r="A31" s="47" t="s">
        <v>54</v>
      </c>
      <c r="B31" s="48" t="s">
        <v>53</v>
      </c>
      <c r="C31" s="49"/>
      <c r="D31" s="49"/>
      <c r="E31" s="61">
        <f>F31*1000</f>
        <v>0</v>
      </c>
      <c r="F31" s="61">
        <f>F32</f>
        <v>0</v>
      </c>
      <c r="G31" s="61">
        <v>0</v>
      </c>
      <c r="H31" s="61">
        <f>I31*1000</f>
        <v>0</v>
      </c>
    </row>
    <row r="32" spans="1:8" ht="75.75" customHeight="1">
      <c r="A32" s="3" t="s">
        <v>52</v>
      </c>
      <c r="B32" s="3" t="s">
        <v>51</v>
      </c>
      <c r="C32" s="15"/>
      <c r="D32" s="26"/>
      <c r="E32" s="60">
        <f>F32*1000</f>
        <v>0</v>
      </c>
      <c r="F32" s="60"/>
      <c r="G32" s="60">
        <f>H32*1000</f>
        <v>0</v>
      </c>
      <c r="H32" s="60">
        <f>I32*1000</f>
        <v>0</v>
      </c>
    </row>
    <row r="33" spans="1:8" ht="21.75" customHeight="1">
      <c r="A33" s="36"/>
      <c r="B33" s="37" t="s">
        <v>61</v>
      </c>
      <c r="C33" s="38"/>
      <c r="D33" s="38">
        <f>D34+D47+D61+D43</f>
        <v>10932.5</v>
      </c>
      <c r="E33" s="58">
        <f>E34+E43+E47+E54</f>
        <v>19835682.3</v>
      </c>
      <c r="F33" s="58">
        <f>F34+F47+F43+F54+F63</f>
        <v>11900</v>
      </c>
      <c r="G33" s="58">
        <f>G34+G43+G47</f>
        <v>1889622.21</v>
      </c>
      <c r="H33" s="58">
        <f>H34+H43+H47+H54</f>
        <v>21724804.51</v>
      </c>
    </row>
    <row r="34" spans="1:8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2">
        <f>SUM(E35:E42)</f>
        <v>7699300</v>
      </c>
      <c r="F34" s="62">
        <f>SUM(F35:F42)</f>
        <v>4600</v>
      </c>
      <c r="G34" s="62">
        <f>SUM(G35:G42)</f>
        <v>67622.20999999999</v>
      </c>
      <c r="H34" s="62">
        <f>SUM(H35:H42)</f>
        <v>7766922.21</v>
      </c>
    </row>
    <row r="35" spans="1:8" ht="57.75" customHeight="1">
      <c r="A35" s="3" t="s">
        <v>69</v>
      </c>
      <c r="B35" s="3" t="s">
        <v>48</v>
      </c>
      <c r="C35" s="15"/>
      <c r="D35" s="26"/>
      <c r="E35" s="60">
        <v>0</v>
      </c>
      <c r="F35" s="60"/>
      <c r="G35" s="60">
        <v>0</v>
      </c>
      <c r="H35" s="60">
        <f>E35+G35</f>
        <v>0</v>
      </c>
    </row>
    <row r="36" spans="1:8" ht="76.5" customHeight="1">
      <c r="A36" s="3" t="s">
        <v>125</v>
      </c>
      <c r="B36" s="3" t="s">
        <v>32</v>
      </c>
      <c r="C36" s="15">
        <v>1901.21</v>
      </c>
      <c r="D36" s="26">
        <v>3000</v>
      </c>
      <c r="E36" s="60">
        <v>6000000</v>
      </c>
      <c r="F36" s="60">
        <v>3000</v>
      </c>
      <c r="G36" s="60">
        <v>0</v>
      </c>
      <c r="H36" s="60">
        <f aca="true" t="shared" si="2" ref="H36:H42">E36+G36</f>
        <v>6000000</v>
      </c>
    </row>
    <row r="37" spans="1:8" ht="80.25" customHeight="1">
      <c r="A37" s="3" t="s">
        <v>70</v>
      </c>
      <c r="B37" s="3" t="s">
        <v>31</v>
      </c>
      <c r="C37" s="15"/>
      <c r="D37" s="26"/>
      <c r="E37" s="60">
        <v>99300</v>
      </c>
      <c r="F37" s="60"/>
      <c r="G37" s="60">
        <v>0</v>
      </c>
      <c r="H37" s="60">
        <f t="shared" si="2"/>
        <v>99300</v>
      </c>
    </row>
    <row r="38" spans="1:8" ht="67.5" customHeight="1">
      <c r="A38" s="3" t="s">
        <v>71</v>
      </c>
      <c r="B38" s="3" t="s">
        <v>36</v>
      </c>
      <c r="C38" s="15"/>
      <c r="D38" s="26"/>
      <c r="E38" s="60">
        <v>0</v>
      </c>
      <c r="F38" s="60"/>
      <c r="G38" s="60">
        <v>0</v>
      </c>
      <c r="H38" s="60">
        <f t="shared" si="2"/>
        <v>0</v>
      </c>
    </row>
    <row r="39" spans="1:8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63">
        <v>1000000</v>
      </c>
      <c r="F39" s="63">
        <v>1000</v>
      </c>
      <c r="G39" s="63">
        <v>57622.21</v>
      </c>
      <c r="H39" s="60">
        <f t="shared" si="2"/>
        <v>1057622.21</v>
      </c>
    </row>
    <row r="40" spans="1:8" ht="58.5" customHeight="1">
      <c r="A40" s="3" t="s">
        <v>73</v>
      </c>
      <c r="B40" s="3" t="s">
        <v>43</v>
      </c>
      <c r="C40" s="19"/>
      <c r="D40" s="27"/>
      <c r="E40" s="60">
        <v>0</v>
      </c>
      <c r="F40" s="60"/>
      <c r="G40" s="60">
        <v>0</v>
      </c>
      <c r="H40" s="60">
        <f t="shared" si="2"/>
        <v>0</v>
      </c>
    </row>
    <row r="41" spans="1:8" ht="86.25" customHeight="1">
      <c r="A41" s="3" t="s">
        <v>74</v>
      </c>
      <c r="B41" s="3" t="s">
        <v>9</v>
      </c>
      <c r="C41" s="15"/>
      <c r="D41" s="26"/>
      <c r="E41" s="60">
        <v>0</v>
      </c>
      <c r="F41" s="60"/>
      <c r="G41" s="60">
        <v>0</v>
      </c>
      <c r="H41" s="60">
        <f t="shared" si="2"/>
        <v>0</v>
      </c>
    </row>
    <row r="42" spans="1:8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60">
        <v>600000</v>
      </c>
      <c r="F42" s="60">
        <v>600</v>
      </c>
      <c r="G42" s="60">
        <v>10000</v>
      </c>
      <c r="H42" s="60">
        <f t="shared" si="2"/>
        <v>610000</v>
      </c>
    </row>
    <row r="43" spans="1:8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59">
        <f>F43*1000</f>
        <v>1400000</v>
      </c>
      <c r="F43" s="59">
        <f>SUM(F44:F46)</f>
        <v>1400</v>
      </c>
      <c r="G43" s="59">
        <f>G44+G45+G46</f>
        <v>0</v>
      </c>
      <c r="H43" s="59">
        <f>SUM(H44:H46)</f>
        <v>1400000</v>
      </c>
    </row>
    <row r="44" spans="1:8" ht="31.5">
      <c r="A44" s="3" t="s">
        <v>76</v>
      </c>
      <c r="B44" s="3" t="s">
        <v>12</v>
      </c>
      <c r="C44" s="15"/>
      <c r="D44" s="26"/>
      <c r="E44" s="60">
        <v>0</v>
      </c>
      <c r="F44" s="60"/>
      <c r="G44" s="60">
        <v>0</v>
      </c>
      <c r="H44" s="60">
        <f>E44+G44</f>
        <v>0</v>
      </c>
    </row>
    <row r="45" spans="1:8" ht="31.5">
      <c r="A45" s="3" t="s">
        <v>141</v>
      </c>
      <c r="B45" s="3" t="s">
        <v>142</v>
      </c>
      <c r="C45" s="15">
        <v>250</v>
      </c>
      <c r="D45" s="26">
        <v>100</v>
      </c>
      <c r="E45" s="60">
        <v>0</v>
      </c>
      <c r="F45" s="60">
        <v>0</v>
      </c>
      <c r="G45" s="60">
        <v>0</v>
      </c>
      <c r="H45" s="60">
        <f>E45+G45</f>
        <v>0</v>
      </c>
    </row>
    <row r="46" spans="1:8" ht="31.5">
      <c r="A46" s="9" t="s">
        <v>77</v>
      </c>
      <c r="B46" s="9" t="s">
        <v>13</v>
      </c>
      <c r="C46" s="26"/>
      <c r="D46" s="26"/>
      <c r="E46" s="63">
        <v>1400000</v>
      </c>
      <c r="F46" s="63">
        <v>1400</v>
      </c>
      <c r="G46" s="63">
        <v>0</v>
      </c>
      <c r="H46" s="60">
        <f>E46+G46</f>
        <v>1400000</v>
      </c>
    </row>
    <row r="47" spans="1:8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59">
        <f>E50+E51</f>
        <v>10336382.3</v>
      </c>
      <c r="F47" s="59">
        <f>F49+F51+F48+F50</f>
        <v>5500</v>
      </c>
      <c r="G47" s="59">
        <f>G48+G49+G50+G51</f>
        <v>1822000</v>
      </c>
      <c r="H47" s="59">
        <f>H48+H49+H50+H51</f>
        <v>12158382.3</v>
      </c>
    </row>
    <row r="48" spans="1:8" ht="31.5">
      <c r="A48" s="3" t="s">
        <v>79</v>
      </c>
      <c r="B48" s="3" t="s">
        <v>40</v>
      </c>
      <c r="C48" s="15"/>
      <c r="D48" s="26"/>
      <c r="E48" s="60">
        <v>0</v>
      </c>
      <c r="F48" s="60">
        <v>0</v>
      </c>
      <c r="G48" s="60">
        <v>0</v>
      </c>
      <c r="H48" s="60">
        <f>E48+G48</f>
        <v>0</v>
      </c>
    </row>
    <row r="49" spans="1:8" ht="94.5">
      <c r="A49" s="3" t="s">
        <v>80</v>
      </c>
      <c r="B49" s="3" t="s">
        <v>38</v>
      </c>
      <c r="C49" s="15"/>
      <c r="D49" s="26"/>
      <c r="E49" s="60">
        <v>0</v>
      </c>
      <c r="F49" s="60">
        <v>0</v>
      </c>
      <c r="G49" s="60">
        <v>0</v>
      </c>
      <c r="H49" s="60">
        <f>E49+G49</f>
        <v>0</v>
      </c>
    </row>
    <row r="50" spans="1:8" ht="52.5" customHeight="1">
      <c r="A50" s="3" t="s">
        <v>81</v>
      </c>
      <c r="B50" s="3" t="s">
        <v>37</v>
      </c>
      <c r="C50" s="15">
        <v>0</v>
      </c>
      <c r="D50" s="26">
        <v>1400</v>
      </c>
      <c r="E50" s="63">
        <v>500000</v>
      </c>
      <c r="F50" s="63">
        <v>500</v>
      </c>
      <c r="G50" s="63">
        <v>22000</v>
      </c>
      <c r="H50" s="60">
        <f>E50+G50</f>
        <v>522000</v>
      </c>
    </row>
    <row r="51" spans="1:8" ht="39" customHeight="1">
      <c r="A51" s="1" t="s">
        <v>102</v>
      </c>
      <c r="B51" s="2" t="s">
        <v>41</v>
      </c>
      <c r="C51" s="18"/>
      <c r="D51" s="25">
        <f>D52+D53</f>
        <v>5491.5</v>
      </c>
      <c r="E51" s="57">
        <f>SUM(E52:E53)</f>
        <v>9836382.3</v>
      </c>
      <c r="F51" s="57">
        <f>SUM(F52:F53)</f>
        <v>5000</v>
      </c>
      <c r="G51" s="57">
        <f>SUM(G52:G53)</f>
        <v>1800000</v>
      </c>
      <c r="H51" s="57">
        <f>SUM(H52:H53)</f>
        <v>11636382.3</v>
      </c>
    </row>
    <row r="52" spans="1:8" ht="45" customHeight="1">
      <c r="A52" s="3" t="s">
        <v>126</v>
      </c>
      <c r="B52" s="3" t="s">
        <v>42</v>
      </c>
      <c r="C52" s="15"/>
      <c r="D52" s="26">
        <v>3400</v>
      </c>
      <c r="E52" s="63">
        <v>7500000</v>
      </c>
      <c r="F52" s="63">
        <v>5000</v>
      </c>
      <c r="G52" s="63">
        <v>1800000</v>
      </c>
      <c r="H52" s="63">
        <f>E52+G52</f>
        <v>9300000</v>
      </c>
    </row>
    <row r="53" spans="1:8" ht="54" customHeight="1">
      <c r="A53" s="3" t="s">
        <v>106</v>
      </c>
      <c r="B53" s="3" t="s">
        <v>100</v>
      </c>
      <c r="C53" s="15"/>
      <c r="D53" s="26">
        <v>2091.5</v>
      </c>
      <c r="E53" s="60">
        <v>2336382.3</v>
      </c>
      <c r="F53" s="60">
        <v>0</v>
      </c>
      <c r="G53" s="60">
        <v>0</v>
      </c>
      <c r="H53" s="60">
        <f>G53+E53</f>
        <v>2336382.3</v>
      </c>
    </row>
    <row r="54" spans="1:8" ht="18.75" customHeight="1">
      <c r="A54" s="44" t="s">
        <v>82</v>
      </c>
      <c r="B54" s="40" t="s">
        <v>2</v>
      </c>
      <c r="C54" s="42"/>
      <c r="D54" s="42">
        <v>1</v>
      </c>
      <c r="E54" s="59">
        <f>SUM(E55:E62)</f>
        <v>400000</v>
      </c>
      <c r="F54" s="59">
        <f>SUM(F55:F62)</f>
        <v>400</v>
      </c>
      <c r="G54" s="59">
        <f>SUM(G55:G62)</f>
        <v>-500</v>
      </c>
      <c r="H54" s="59">
        <f>E54+G54</f>
        <v>399500</v>
      </c>
    </row>
    <row r="55" spans="1:8" ht="49.5" customHeight="1">
      <c r="A55" s="3" t="s">
        <v>83</v>
      </c>
      <c r="B55" s="3" t="s">
        <v>46</v>
      </c>
      <c r="C55" s="19"/>
      <c r="D55" s="27"/>
      <c r="E55" s="60">
        <v>0</v>
      </c>
      <c r="F55" s="60">
        <v>0</v>
      </c>
      <c r="G55" s="60">
        <v>0</v>
      </c>
      <c r="H55" s="60">
        <f>E55+G55</f>
        <v>0</v>
      </c>
    </row>
    <row r="56" spans="1:8" ht="61.5" customHeight="1">
      <c r="A56" s="3" t="s">
        <v>84</v>
      </c>
      <c r="B56" s="3" t="s">
        <v>47</v>
      </c>
      <c r="C56" s="19"/>
      <c r="D56" s="27"/>
      <c r="E56" s="60">
        <v>0</v>
      </c>
      <c r="F56" s="60"/>
      <c r="G56" s="60"/>
      <c r="H56" s="60">
        <f aca="true" t="shared" si="3" ref="H56:H62">E56+G56</f>
        <v>0</v>
      </c>
    </row>
    <row r="57" spans="1:8" ht="83.25" customHeight="1">
      <c r="A57" s="3" t="s">
        <v>85</v>
      </c>
      <c r="B57" s="3" t="s">
        <v>14</v>
      </c>
      <c r="C57" s="19"/>
      <c r="D57" s="27"/>
      <c r="E57" s="60">
        <v>0</v>
      </c>
      <c r="F57" s="60"/>
      <c r="G57" s="60">
        <v>0</v>
      </c>
      <c r="H57" s="60">
        <f t="shared" si="3"/>
        <v>0</v>
      </c>
    </row>
    <row r="58" spans="1:8" ht="63">
      <c r="A58" s="9" t="s">
        <v>149</v>
      </c>
      <c r="B58" s="3" t="s">
        <v>150</v>
      </c>
      <c r="C58" s="15"/>
      <c r="D58" s="26">
        <v>1</v>
      </c>
      <c r="E58" s="60">
        <v>395000</v>
      </c>
      <c r="F58" s="60">
        <v>395</v>
      </c>
      <c r="G58" s="60">
        <v>0</v>
      </c>
      <c r="H58" s="60">
        <f t="shared" si="3"/>
        <v>395000</v>
      </c>
    </row>
    <row r="59" spans="1:8" ht="78.75">
      <c r="A59" s="9" t="s">
        <v>151</v>
      </c>
      <c r="B59" s="3" t="s">
        <v>152</v>
      </c>
      <c r="C59" s="15"/>
      <c r="D59" s="26">
        <v>1</v>
      </c>
      <c r="E59" s="60">
        <f>F59*1000</f>
        <v>0</v>
      </c>
      <c r="F59" s="60">
        <v>0</v>
      </c>
      <c r="G59" s="60">
        <v>0</v>
      </c>
      <c r="H59" s="60">
        <f t="shared" si="3"/>
        <v>0</v>
      </c>
    </row>
    <row r="60" spans="1:8" ht="78.75">
      <c r="A60" s="9" t="s">
        <v>153</v>
      </c>
      <c r="B60" s="9" t="s">
        <v>154</v>
      </c>
      <c r="C60" s="26"/>
      <c r="D60" s="26">
        <v>1</v>
      </c>
      <c r="E60" s="60">
        <f>F60*1000</f>
        <v>0</v>
      </c>
      <c r="F60" s="63">
        <v>0</v>
      </c>
      <c r="G60" s="63">
        <v>0</v>
      </c>
      <c r="H60" s="60">
        <f t="shared" si="3"/>
        <v>0</v>
      </c>
    </row>
    <row r="61" spans="1:8" ht="78.75">
      <c r="A61" s="9" t="s">
        <v>155</v>
      </c>
      <c r="B61" s="9" t="s">
        <v>156</v>
      </c>
      <c r="C61" s="26"/>
      <c r="D61" s="26">
        <v>1</v>
      </c>
      <c r="E61" s="60">
        <f>F61*1000</f>
        <v>0</v>
      </c>
      <c r="F61" s="63">
        <v>0</v>
      </c>
      <c r="G61" s="63">
        <v>0</v>
      </c>
      <c r="H61" s="60">
        <f t="shared" si="3"/>
        <v>0</v>
      </c>
    </row>
    <row r="62" spans="1:8" ht="47.25">
      <c r="A62" s="9" t="s">
        <v>157</v>
      </c>
      <c r="B62" s="9" t="s">
        <v>158</v>
      </c>
      <c r="C62" s="26"/>
      <c r="D62" s="26">
        <v>1</v>
      </c>
      <c r="E62" s="60">
        <v>5000</v>
      </c>
      <c r="F62" s="63">
        <v>5</v>
      </c>
      <c r="G62" s="63">
        <v>-500</v>
      </c>
      <c r="H62" s="60">
        <f t="shared" si="3"/>
        <v>4500</v>
      </c>
    </row>
    <row r="63" spans="1:8" ht="15.75">
      <c r="A63" s="39" t="s">
        <v>163</v>
      </c>
      <c r="B63" s="40" t="s">
        <v>11</v>
      </c>
      <c r="C63" s="41"/>
      <c r="D63" s="41"/>
      <c r="E63" s="59">
        <f>F63*1000</f>
        <v>0</v>
      </c>
      <c r="F63" s="59">
        <f>F64+F65+F66</f>
        <v>0</v>
      </c>
      <c r="G63" s="59">
        <f aca="true" t="shared" si="4" ref="G63:H66">H63*1000</f>
        <v>0</v>
      </c>
      <c r="H63" s="59">
        <f t="shared" si="4"/>
        <v>0</v>
      </c>
    </row>
    <row r="64" spans="1:8" ht="31.5">
      <c r="A64" s="9" t="s">
        <v>164</v>
      </c>
      <c r="B64" s="3" t="s">
        <v>165</v>
      </c>
      <c r="C64" s="15"/>
      <c r="D64" s="26"/>
      <c r="E64" s="60">
        <f>F64*1000</f>
        <v>0</v>
      </c>
      <c r="F64" s="60"/>
      <c r="G64" s="60">
        <f t="shared" si="4"/>
        <v>0</v>
      </c>
      <c r="H64" s="60">
        <f t="shared" si="4"/>
        <v>0</v>
      </c>
    </row>
    <row r="65" spans="1:8" ht="15.75">
      <c r="A65" s="9" t="s">
        <v>166</v>
      </c>
      <c r="B65" s="3" t="s">
        <v>10</v>
      </c>
      <c r="C65" s="15"/>
      <c r="D65" s="26"/>
      <c r="E65" s="60">
        <f>F65*1000</f>
        <v>0</v>
      </c>
      <c r="F65" s="60">
        <v>0</v>
      </c>
      <c r="G65" s="60">
        <f t="shared" si="4"/>
        <v>0</v>
      </c>
      <c r="H65" s="60">
        <f t="shared" si="4"/>
        <v>0</v>
      </c>
    </row>
    <row r="66" spans="1:8" ht="15.75">
      <c r="A66" s="3" t="s">
        <v>104</v>
      </c>
      <c r="B66" s="3" t="s">
        <v>10</v>
      </c>
      <c r="C66" s="15">
        <v>88.17</v>
      </c>
      <c r="D66" s="26">
        <v>100</v>
      </c>
      <c r="E66" s="60">
        <f>F66*1000</f>
        <v>0</v>
      </c>
      <c r="F66" s="60">
        <v>0</v>
      </c>
      <c r="G66" s="60">
        <f t="shared" si="4"/>
        <v>0</v>
      </c>
      <c r="H66" s="60">
        <f t="shared" si="4"/>
        <v>0</v>
      </c>
    </row>
    <row r="67" spans="1:8" ht="15.75">
      <c r="A67" s="46" t="s">
        <v>86</v>
      </c>
      <c r="B67" s="43" t="s">
        <v>59</v>
      </c>
      <c r="C67" s="35"/>
      <c r="D67" s="35">
        <f>D68</f>
        <v>58124.188</v>
      </c>
      <c r="E67" s="64">
        <f>E68+E120</f>
        <v>211276025.01</v>
      </c>
      <c r="F67" s="64">
        <f>F68+F120</f>
        <v>142495.06568</v>
      </c>
      <c r="G67" s="64">
        <f>G68+G120</f>
        <v>-38513438.5</v>
      </c>
      <c r="H67" s="64">
        <f>H68+H120</f>
        <v>172762586.51</v>
      </c>
    </row>
    <row r="68" spans="1:8" ht="31.5">
      <c r="A68" s="1"/>
      <c r="B68" s="2" t="s">
        <v>58</v>
      </c>
      <c r="C68" s="18">
        <v>24693.85</v>
      </c>
      <c r="D68" s="25">
        <f>D69+D72+D74+D93+D97</f>
        <v>58124.188</v>
      </c>
      <c r="E68" s="57">
        <f>E69+E74+E93+E97</f>
        <v>211056025.01</v>
      </c>
      <c r="F68" s="57">
        <f>F69+F74+F93+F97</f>
        <v>142375.06568</v>
      </c>
      <c r="G68" s="57">
        <f>G69+G74+G93+G97</f>
        <v>-38513438.5</v>
      </c>
      <c r="H68" s="57">
        <f>H69+H74+H93+H97</f>
        <v>172542586.51</v>
      </c>
    </row>
    <row r="69" spans="1:8" ht="39" customHeight="1">
      <c r="A69" s="34" t="s">
        <v>172</v>
      </c>
      <c r="B69" s="34" t="s">
        <v>139</v>
      </c>
      <c r="C69" s="54">
        <v>7348.7</v>
      </c>
      <c r="D69" s="54">
        <f>SUM(D70:D72)</f>
        <v>19685.9</v>
      </c>
      <c r="E69" s="65">
        <f>SUM(E70:E73)</f>
        <v>11507000</v>
      </c>
      <c r="F69" s="65">
        <f>SUM(F70:F73)</f>
        <v>10963</v>
      </c>
      <c r="G69" s="65">
        <f>SUM(G70:G73)</f>
        <v>0</v>
      </c>
      <c r="H69" s="65">
        <f>SUM(H70:H73)</f>
        <v>11507000</v>
      </c>
    </row>
    <row r="70" spans="1:8" ht="34.5" customHeight="1">
      <c r="A70" s="9" t="s">
        <v>172</v>
      </c>
      <c r="B70" s="9" t="s">
        <v>140</v>
      </c>
      <c r="C70" s="56"/>
      <c r="D70" s="56">
        <v>5363.3</v>
      </c>
      <c r="E70" s="63">
        <v>5502500</v>
      </c>
      <c r="F70" s="63">
        <v>5502.5</v>
      </c>
      <c r="G70" s="63">
        <v>0</v>
      </c>
      <c r="H70" s="63">
        <f>E70+G70</f>
        <v>5502500</v>
      </c>
    </row>
    <row r="71" spans="1:8" ht="34.5" customHeight="1">
      <c r="A71" s="9" t="s">
        <v>172</v>
      </c>
      <c r="B71" s="9" t="s">
        <v>148</v>
      </c>
      <c r="C71" s="56"/>
      <c r="D71" s="56">
        <v>8117.1</v>
      </c>
      <c r="E71" s="63">
        <v>5460500</v>
      </c>
      <c r="F71" s="63">
        <v>5460.5</v>
      </c>
      <c r="G71" s="63">
        <v>0</v>
      </c>
      <c r="H71" s="63">
        <f>E71+G71</f>
        <v>5460500</v>
      </c>
    </row>
    <row r="72" spans="1:8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60">
        <v>0</v>
      </c>
      <c r="F72" s="60">
        <v>0</v>
      </c>
      <c r="G72" s="60">
        <v>0</v>
      </c>
      <c r="H72" s="63">
        <f>E72+G72</f>
        <v>0</v>
      </c>
    </row>
    <row r="73" spans="1:8" ht="38.25" customHeight="1">
      <c r="A73" s="3" t="s">
        <v>202</v>
      </c>
      <c r="B73" s="3" t="s">
        <v>203</v>
      </c>
      <c r="C73" s="15">
        <v>10615.5</v>
      </c>
      <c r="D73" s="26">
        <v>6205.5</v>
      </c>
      <c r="E73" s="60">
        <v>544000</v>
      </c>
      <c r="F73" s="60">
        <v>0</v>
      </c>
      <c r="G73" s="60">
        <v>0</v>
      </c>
      <c r="H73" s="63">
        <f>E73+G73</f>
        <v>544000</v>
      </c>
    </row>
    <row r="74" spans="1:8" s="4" customFormat="1" ht="31.5">
      <c r="A74" s="52" t="s">
        <v>109</v>
      </c>
      <c r="B74" s="53" t="s">
        <v>7</v>
      </c>
      <c r="C74" s="54">
        <v>3468.81</v>
      </c>
      <c r="D74" s="54">
        <f>D75+D76+D77+D79</f>
        <v>16027</v>
      </c>
      <c r="E74" s="65">
        <f>E75+E76+E77+E78+E79</f>
        <v>186882577.62</v>
      </c>
      <c r="F74" s="65">
        <f>F75+F76+F77+F79+F91+F78</f>
        <v>131108.94568</v>
      </c>
      <c r="G74" s="65">
        <f>G79</f>
        <v>-38513438.5</v>
      </c>
      <c r="H74" s="65">
        <f>H79</f>
        <v>148369139.12</v>
      </c>
    </row>
    <row r="75" spans="1:8" ht="39" customHeight="1">
      <c r="A75" s="3" t="s">
        <v>110</v>
      </c>
      <c r="B75" s="3" t="s">
        <v>6</v>
      </c>
      <c r="C75" s="15"/>
      <c r="D75" s="26"/>
      <c r="E75" s="60">
        <f>F75*1000</f>
        <v>0</v>
      </c>
      <c r="F75" s="60">
        <v>0</v>
      </c>
      <c r="G75" s="60">
        <f aca="true" t="shared" si="5" ref="G75:H78">H75*1000</f>
        <v>0</v>
      </c>
      <c r="H75" s="60">
        <f t="shared" si="5"/>
        <v>0</v>
      </c>
    </row>
    <row r="76" spans="1:8" ht="50.25" customHeight="1">
      <c r="A76" s="3" t="s">
        <v>121</v>
      </c>
      <c r="B76" s="3" t="s">
        <v>122</v>
      </c>
      <c r="C76" s="15"/>
      <c r="D76" s="26">
        <v>8000</v>
      </c>
      <c r="E76" s="60">
        <f>F76*1000</f>
        <v>0</v>
      </c>
      <c r="F76" s="60">
        <v>0</v>
      </c>
      <c r="G76" s="60">
        <f t="shared" si="5"/>
        <v>0</v>
      </c>
      <c r="H76" s="60">
        <f t="shared" si="5"/>
        <v>0</v>
      </c>
    </row>
    <row r="77" spans="1:8" ht="79.5" customHeight="1">
      <c r="A77" s="3" t="s">
        <v>111</v>
      </c>
      <c r="B77" s="3" t="s">
        <v>107</v>
      </c>
      <c r="C77" s="15">
        <v>829.6</v>
      </c>
      <c r="D77" s="26">
        <v>2468.4</v>
      </c>
      <c r="E77" s="60">
        <f>F77*1000</f>
        <v>0</v>
      </c>
      <c r="F77" s="60">
        <v>0</v>
      </c>
      <c r="G77" s="60">
        <f t="shared" si="5"/>
        <v>0</v>
      </c>
      <c r="H77" s="60">
        <f t="shared" si="5"/>
        <v>0</v>
      </c>
    </row>
    <row r="78" spans="1:8" ht="157.5">
      <c r="A78" s="3" t="s">
        <v>111</v>
      </c>
      <c r="B78" s="3" t="s">
        <v>178</v>
      </c>
      <c r="C78" s="15">
        <v>829.6</v>
      </c>
      <c r="D78" s="26">
        <v>2468.4</v>
      </c>
      <c r="E78" s="60">
        <f>F78*1000</f>
        <v>0</v>
      </c>
      <c r="F78" s="60">
        <v>0</v>
      </c>
      <c r="G78" s="60">
        <f t="shared" si="5"/>
        <v>0</v>
      </c>
      <c r="H78" s="60">
        <f t="shared" si="5"/>
        <v>0</v>
      </c>
    </row>
    <row r="79" spans="1:8" ht="41.25" customHeight="1">
      <c r="A79" s="3" t="s">
        <v>120</v>
      </c>
      <c r="B79" s="3" t="s">
        <v>137</v>
      </c>
      <c r="C79" s="15">
        <v>2639.21</v>
      </c>
      <c r="D79" s="26">
        <f>SUM(D80:D84)</f>
        <v>5558.6</v>
      </c>
      <c r="E79" s="60">
        <f>E80+E81+E82+E84+E85+E88+E89+E90</f>
        <v>186882577.62</v>
      </c>
      <c r="F79" s="60">
        <f>SUM(F80:F92)</f>
        <v>131108.94568</v>
      </c>
      <c r="G79" s="60">
        <f>G80+G81+G82+G83+G84+G85+G86+G87+G88+G89+G90+G91+G92</f>
        <v>-38513438.5</v>
      </c>
      <c r="H79" s="60">
        <f>SUM(H80:H92)</f>
        <v>148369139.12</v>
      </c>
    </row>
    <row r="80" spans="1:8" ht="42.75" customHeight="1">
      <c r="A80" s="3" t="s">
        <v>120</v>
      </c>
      <c r="B80" s="11" t="s">
        <v>138</v>
      </c>
      <c r="C80" s="15"/>
      <c r="D80" s="26">
        <v>1896.3</v>
      </c>
      <c r="E80" s="63">
        <v>2081400</v>
      </c>
      <c r="F80" s="63">
        <v>1524.6</v>
      </c>
      <c r="G80" s="63">
        <v>252500</v>
      </c>
      <c r="H80" s="63">
        <f>E80+G80</f>
        <v>2333900</v>
      </c>
    </row>
    <row r="81" spans="1:8" ht="42" customHeight="1">
      <c r="A81" s="7" t="s">
        <v>112</v>
      </c>
      <c r="B81" s="11" t="s">
        <v>145</v>
      </c>
      <c r="C81" s="15"/>
      <c r="D81" s="26">
        <v>682.25</v>
      </c>
      <c r="E81" s="63">
        <v>685300</v>
      </c>
      <c r="F81" s="63">
        <v>685.3</v>
      </c>
      <c r="G81" s="63">
        <v>0</v>
      </c>
      <c r="H81" s="63">
        <f aca="true" t="shared" si="6" ref="H81:H92">E81+G81</f>
        <v>685300</v>
      </c>
    </row>
    <row r="82" spans="1:8" ht="42" customHeight="1">
      <c r="A82" s="68" t="s">
        <v>177</v>
      </c>
      <c r="B82" s="73" t="s">
        <v>192</v>
      </c>
      <c r="C82" s="21"/>
      <c r="D82" s="14">
        <v>800</v>
      </c>
      <c r="E82" s="63">
        <v>8241750</v>
      </c>
      <c r="F82" s="63">
        <v>8241.75</v>
      </c>
      <c r="G82" s="63">
        <v>0</v>
      </c>
      <c r="H82" s="63">
        <f t="shared" si="6"/>
        <v>8241750</v>
      </c>
    </row>
    <row r="83" spans="1:8" ht="42" customHeight="1">
      <c r="A83" s="9" t="s">
        <v>168</v>
      </c>
      <c r="B83" s="11" t="s">
        <v>182</v>
      </c>
      <c r="C83" s="15"/>
      <c r="D83" s="26">
        <v>1151.25</v>
      </c>
      <c r="E83" s="63">
        <v>0</v>
      </c>
      <c r="F83" s="63">
        <v>0</v>
      </c>
      <c r="G83" s="63">
        <v>0</v>
      </c>
      <c r="H83" s="63">
        <f t="shared" si="6"/>
        <v>0</v>
      </c>
    </row>
    <row r="84" spans="1:8" ht="42" customHeight="1">
      <c r="A84" s="7" t="s">
        <v>120</v>
      </c>
      <c r="B84" s="11" t="s">
        <v>146</v>
      </c>
      <c r="C84" s="15"/>
      <c r="D84" s="26">
        <v>1028.8</v>
      </c>
      <c r="E84" s="63">
        <v>1050400</v>
      </c>
      <c r="F84" s="63">
        <v>1050.4</v>
      </c>
      <c r="G84" s="63">
        <v>0</v>
      </c>
      <c r="H84" s="63">
        <f t="shared" si="6"/>
        <v>1050400</v>
      </c>
    </row>
    <row r="85" spans="1:8" ht="33.75" customHeight="1">
      <c r="A85" s="3" t="s">
        <v>120</v>
      </c>
      <c r="B85" s="11" t="s">
        <v>167</v>
      </c>
      <c r="C85" s="21"/>
      <c r="D85" s="14">
        <v>800</v>
      </c>
      <c r="E85" s="60">
        <v>2350000</v>
      </c>
      <c r="F85" s="60">
        <v>2350</v>
      </c>
      <c r="G85" s="60">
        <v>0</v>
      </c>
      <c r="H85" s="63">
        <f t="shared" si="6"/>
        <v>2350000</v>
      </c>
    </row>
    <row r="86" spans="1:8" ht="33.75" customHeight="1">
      <c r="A86" s="3" t="s">
        <v>120</v>
      </c>
      <c r="B86" s="11" t="s">
        <v>171</v>
      </c>
      <c r="C86" s="21"/>
      <c r="D86" s="14">
        <v>800</v>
      </c>
      <c r="E86" s="60">
        <f>F86*1000</f>
        <v>0</v>
      </c>
      <c r="F86" s="60">
        <v>0</v>
      </c>
      <c r="G86" s="60">
        <v>0</v>
      </c>
      <c r="H86" s="63">
        <f t="shared" si="6"/>
        <v>0</v>
      </c>
    </row>
    <row r="87" spans="1:8" ht="33.75" customHeight="1">
      <c r="A87" s="3" t="s">
        <v>176</v>
      </c>
      <c r="B87" s="11" t="s">
        <v>180</v>
      </c>
      <c r="C87" s="21"/>
      <c r="D87" s="14">
        <v>800</v>
      </c>
      <c r="E87" s="60">
        <v>0</v>
      </c>
      <c r="F87" s="60">
        <v>1174.2371</v>
      </c>
      <c r="G87" s="60">
        <v>0</v>
      </c>
      <c r="H87" s="63">
        <f t="shared" si="6"/>
        <v>0</v>
      </c>
    </row>
    <row r="88" spans="1:8" ht="33.75" customHeight="1">
      <c r="A88" s="3" t="s">
        <v>177</v>
      </c>
      <c r="B88" s="13" t="s">
        <v>181</v>
      </c>
      <c r="C88" s="21"/>
      <c r="D88" s="14">
        <v>800</v>
      </c>
      <c r="E88" s="60">
        <v>138876600</v>
      </c>
      <c r="F88" s="60">
        <v>84542</v>
      </c>
      <c r="G88" s="60">
        <v>-38533522.5</v>
      </c>
      <c r="H88" s="63">
        <f t="shared" si="6"/>
        <v>100343077.5</v>
      </c>
    </row>
    <row r="89" spans="1:8" s="71" customFormat="1" ht="33.75" customHeight="1">
      <c r="A89" s="68" t="s">
        <v>183</v>
      </c>
      <c r="B89" s="69" t="s">
        <v>184</v>
      </c>
      <c r="C89" s="21"/>
      <c r="D89" s="14">
        <v>800</v>
      </c>
      <c r="E89" s="70">
        <v>10000000</v>
      </c>
      <c r="F89" s="70">
        <v>10000</v>
      </c>
      <c r="G89" s="70">
        <v>0</v>
      </c>
      <c r="H89" s="63">
        <f t="shared" si="6"/>
        <v>10000000</v>
      </c>
    </row>
    <row r="90" spans="1:8" s="71" customFormat="1" ht="30">
      <c r="A90" s="3" t="s">
        <v>185</v>
      </c>
      <c r="B90" s="69" t="s">
        <v>193</v>
      </c>
      <c r="C90" s="21"/>
      <c r="D90" s="14"/>
      <c r="E90" s="70">
        <v>23597127.62</v>
      </c>
      <c r="F90" s="70">
        <v>21540.65858</v>
      </c>
      <c r="G90" s="70">
        <v>-232416</v>
      </c>
      <c r="H90" s="63">
        <f t="shared" si="6"/>
        <v>23364711.62</v>
      </c>
    </row>
    <row r="91" spans="1:8" ht="15.75">
      <c r="A91" s="9" t="s">
        <v>159</v>
      </c>
      <c r="B91" s="32" t="s">
        <v>160</v>
      </c>
      <c r="C91" s="15"/>
      <c r="D91" s="26"/>
      <c r="E91" s="60">
        <v>0</v>
      </c>
      <c r="F91" s="60">
        <v>0</v>
      </c>
      <c r="G91" s="60">
        <v>0</v>
      </c>
      <c r="H91" s="63">
        <f t="shared" si="6"/>
        <v>0</v>
      </c>
    </row>
    <row r="92" spans="1:8" ht="31.5">
      <c r="A92" s="3" t="s">
        <v>169</v>
      </c>
      <c r="B92" s="3" t="s">
        <v>170</v>
      </c>
      <c r="C92" s="15"/>
      <c r="D92" s="26"/>
      <c r="E92" s="60">
        <v>0</v>
      </c>
      <c r="F92" s="60">
        <v>0</v>
      </c>
      <c r="G92" s="60">
        <v>0</v>
      </c>
      <c r="H92" s="63">
        <f t="shared" si="6"/>
        <v>0</v>
      </c>
    </row>
    <row r="93" spans="1:8" s="4" customFormat="1" ht="34.5" customHeight="1">
      <c r="A93" s="52" t="s">
        <v>113</v>
      </c>
      <c r="B93" s="53" t="s">
        <v>8</v>
      </c>
      <c r="C93" s="54">
        <v>255.4</v>
      </c>
      <c r="D93" s="54">
        <f>D94+D95</f>
        <v>281.82</v>
      </c>
      <c r="E93" s="65">
        <v>318120</v>
      </c>
      <c r="F93" s="65">
        <f>F94+F95+F96</f>
        <v>303.12</v>
      </c>
      <c r="G93" s="65">
        <f>G94+G95+G96</f>
        <v>0</v>
      </c>
      <c r="H93" s="65">
        <f>H94+H95+H96</f>
        <v>318120</v>
      </c>
    </row>
    <row r="94" spans="1:8" ht="51" customHeight="1">
      <c r="A94" s="9" t="s">
        <v>114</v>
      </c>
      <c r="B94" s="9" t="s">
        <v>179</v>
      </c>
      <c r="C94" s="26">
        <v>254.4</v>
      </c>
      <c r="D94" s="26">
        <v>278.3</v>
      </c>
      <c r="E94" s="63">
        <v>314600</v>
      </c>
      <c r="F94" s="63">
        <v>299.6</v>
      </c>
      <c r="G94" s="63">
        <v>0</v>
      </c>
      <c r="H94" s="63">
        <f>E94+G94</f>
        <v>314600</v>
      </c>
    </row>
    <row r="95" spans="1:8" ht="48.75" customHeight="1">
      <c r="A95" s="9" t="s">
        <v>115</v>
      </c>
      <c r="B95" s="9" t="s">
        <v>99</v>
      </c>
      <c r="C95" s="26">
        <v>1</v>
      </c>
      <c r="D95" s="26">
        <v>3.52</v>
      </c>
      <c r="E95" s="63">
        <v>3520</v>
      </c>
      <c r="F95" s="63">
        <v>3.52</v>
      </c>
      <c r="G95" s="63">
        <v>0</v>
      </c>
      <c r="H95" s="63">
        <f>E95+G95</f>
        <v>3520</v>
      </c>
    </row>
    <row r="96" spans="1:8" ht="31.5">
      <c r="A96" s="9" t="s">
        <v>161</v>
      </c>
      <c r="B96" s="3" t="s">
        <v>162</v>
      </c>
      <c r="C96" s="15"/>
      <c r="D96" s="26"/>
      <c r="E96" s="60">
        <v>0</v>
      </c>
      <c r="F96" s="60">
        <v>0</v>
      </c>
      <c r="G96" s="60">
        <v>0</v>
      </c>
      <c r="H96" s="63">
        <f>E96+G96</f>
        <v>0</v>
      </c>
    </row>
    <row r="97" spans="1:8" s="4" customFormat="1" ht="15.75">
      <c r="A97" s="52" t="s">
        <v>116</v>
      </c>
      <c r="B97" s="53" t="s">
        <v>23</v>
      </c>
      <c r="C97" s="54">
        <v>3005.45</v>
      </c>
      <c r="D97" s="54">
        <f>D102</f>
        <v>15923.968</v>
      </c>
      <c r="E97" s="65">
        <f>E98+E99+E102</f>
        <v>12348327.39</v>
      </c>
      <c r="F97" s="65">
        <f>F98+F99+F102</f>
        <v>0</v>
      </c>
      <c r="G97" s="65">
        <f>G99+G102</f>
        <v>0</v>
      </c>
      <c r="H97" s="65">
        <f>H99+H102</f>
        <v>12348327.39</v>
      </c>
    </row>
    <row r="98" spans="1:8" ht="63.75" customHeight="1">
      <c r="A98" s="3" t="s">
        <v>117</v>
      </c>
      <c r="B98" s="3" t="s">
        <v>22</v>
      </c>
      <c r="C98" s="15"/>
      <c r="D98" s="26"/>
      <c r="E98" s="60">
        <v>0</v>
      </c>
      <c r="F98" s="60"/>
      <c r="G98" s="60">
        <v>0</v>
      </c>
      <c r="H98" s="60">
        <f>E98+G98</f>
        <v>0</v>
      </c>
    </row>
    <row r="99" spans="1:8" ht="63.75" customHeight="1">
      <c r="A99" s="68" t="s">
        <v>196</v>
      </c>
      <c r="B99" s="69" t="s">
        <v>197</v>
      </c>
      <c r="C99" s="15"/>
      <c r="D99" s="26"/>
      <c r="E99" s="60">
        <f>SUM(E100:E101)</f>
        <v>7481137.39</v>
      </c>
      <c r="F99" s="60">
        <f>SUM(F100:F101)</f>
        <v>0</v>
      </c>
      <c r="G99" s="75">
        <f>SUM(G100:G101)</f>
        <v>0</v>
      </c>
      <c r="H99" s="75">
        <f>SUM(H100:H101)</f>
        <v>7481137.39</v>
      </c>
    </row>
    <row r="100" spans="1:8" ht="63.75" customHeight="1">
      <c r="A100" s="68" t="s">
        <v>196</v>
      </c>
      <c r="B100" s="69" t="s">
        <v>198</v>
      </c>
      <c r="C100" s="15"/>
      <c r="D100" s="26"/>
      <c r="E100" s="60">
        <v>3885432.05</v>
      </c>
      <c r="F100" s="60"/>
      <c r="G100" s="74">
        <v>0</v>
      </c>
      <c r="H100" s="74">
        <f>E100+G100</f>
        <v>3885432.05</v>
      </c>
    </row>
    <row r="101" spans="1:8" ht="63.75" customHeight="1">
      <c r="A101" s="68" t="s">
        <v>196</v>
      </c>
      <c r="B101" s="72" t="s">
        <v>199</v>
      </c>
      <c r="C101" s="15"/>
      <c r="D101" s="26"/>
      <c r="E101" s="60">
        <v>3595705.34</v>
      </c>
      <c r="F101" s="60"/>
      <c r="G101" s="74">
        <v>0</v>
      </c>
      <c r="H101" s="74">
        <f>E101+G101</f>
        <v>3595705.34</v>
      </c>
    </row>
    <row r="102" spans="1:8" ht="33.75" customHeight="1">
      <c r="A102" s="3" t="s">
        <v>118</v>
      </c>
      <c r="B102" s="3" t="s">
        <v>130</v>
      </c>
      <c r="C102" s="20">
        <v>3005.45</v>
      </c>
      <c r="D102" s="28">
        <f>D103+D104+D105+D106+D107+D108+D109+D110+D111</f>
        <v>15923.968</v>
      </c>
      <c r="E102" s="63">
        <f>SUM(E103:F117)</f>
        <v>4867190</v>
      </c>
      <c r="F102" s="63">
        <f>SUM(F103:G117)</f>
        <v>3230600</v>
      </c>
      <c r="G102" s="63">
        <f>G103+G105+G106+G107+G109+G110+G111+G112+G113+G115+G117+G116</f>
        <v>0</v>
      </c>
      <c r="H102" s="63">
        <f>E102+G102</f>
        <v>4867190</v>
      </c>
    </row>
    <row r="103" spans="1:8" ht="33.75" customHeight="1">
      <c r="A103" s="3" t="s">
        <v>118</v>
      </c>
      <c r="B103" s="11" t="s">
        <v>131</v>
      </c>
      <c r="C103" s="21"/>
      <c r="D103" s="14">
        <v>420</v>
      </c>
      <c r="E103" s="63">
        <v>0</v>
      </c>
      <c r="F103" s="63">
        <v>0</v>
      </c>
      <c r="G103" s="63">
        <v>0</v>
      </c>
      <c r="H103" s="63">
        <f>E103+G103</f>
        <v>0</v>
      </c>
    </row>
    <row r="104" spans="1:8" ht="33.75" customHeight="1" hidden="1">
      <c r="A104" s="3" t="s">
        <v>118</v>
      </c>
      <c r="B104" s="11" t="s">
        <v>132</v>
      </c>
      <c r="C104" s="21"/>
      <c r="D104" s="14">
        <v>800</v>
      </c>
      <c r="E104" s="63">
        <f>F104*1000</f>
        <v>0</v>
      </c>
      <c r="F104" s="63"/>
      <c r="G104" s="63">
        <f>H104*1000</f>
        <v>0</v>
      </c>
      <c r="H104" s="63">
        <f aca="true" t="shared" si="7" ref="H104:H115">E104+G104</f>
        <v>0</v>
      </c>
    </row>
    <row r="105" spans="1:8" ht="33.75" customHeight="1">
      <c r="A105" s="3" t="s">
        <v>118</v>
      </c>
      <c r="B105" s="11" t="s">
        <v>133</v>
      </c>
      <c r="C105" s="21"/>
      <c r="D105" s="14">
        <v>20</v>
      </c>
      <c r="E105" s="63">
        <v>0</v>
      </c>
      <c r="F105" s="63">
        <v>0</v>
      </c>
      <c r="G105" s="63">
        <v>0</v>
      </c>
      <c r="H105" s="63">
        <f t="shared" si="7"/>
        <v>0</v>
      </c>
    </row>
    <row r="106" spans="1:8" ht="33.75" customHeight="1">
      <c r="A106" s="3" t="s">
        <v>118</v>
      </c>
      <c r="B106" s="11" t="s">
        <v>134</v>
      </c>
      <c r="C106" s="21"/>
      <c r="D106" s="14">
        <v>9681.991</v>
      </c>
      <c r="E106" s="63">
        <v>0</v>
      </c>
      <c r="F106" s="63">
        <v>0</v>
      </c>
      <c r="G106" s="63">
        <v>0</v>
      </c>
      <c r="H106" s="63">
        <f t="shared" si="7"/>
        <v>0</v>
      </c>
    </row>
    <row r="107" spans="1:8" ht="33.75" customHeight="1">
      <c r="A107" s="3" t="s">
        <v>118</v>
      </c>
      <c r="B107" s="11" t="s">
        <v>136</v>
      </c>
      <c r="C107" s="22"/>
      <c r="D107" s="29">
        <v>34.65</v>
      </c>
      <c r="E107" s="63">
        <v>80600</v>
      </c>
      <c r="F107" s="63">
        <v>0</v>
      </c>
      <c r="G107" s="63">
        <v>0</v>
      </c>
      <c r="H107" s="63">
        <f t="shared" si="7"/>
        <v>80600</v>
      </c>
    </row>
    <row r="108" spans="1:8" ht="33.75" customHeight="1" hidden="1">
      <c r="A108" s="3" t="s">
        <v>118</v>
      </c>
      <c r="B108" s="11" t="s">
        <v>135</v>
      </c>
      <c r="C108" s="21"/>
      <c r="D108" s="14"/>
      <c r="E108" s="63">
        <f>F108*1000</f>
        <v>0</v>
      </c>
      <c r="F108" s="63"/>
      <c r="G108" s="63">
        <f>H108*1000</f>
        <v>0</v>
      </c>
      <c r="H108" s="63">
        <f t="shared" si="7"/>
        <v>0</v>
      </c>
    </row>
    <row r="109" spans="1:8" ht="33.75" customHeight="1">
      <c r="A109" s="3" t="s">
        <v>118</v>
      </c>
      <c r="B109" s="13" t="s">
        <v>200</v>
      </c>
      <c r="C109" s="21"/>
      <c r="D109" s="14">
        <v>2960.16</v>
      </c>
      <c r="E109" s="63">
        <v>2000000</v>
      </c>
      <c r="F109" s="63">
        <v>0</v>
      </c>
      <c r="G109" s="63">
        <v>0</v>
      </c>
      <c r="H109" s="63">
        <f t="shared" si="7"/>
        <v>2000000</v>
      </c>
    </row>
    <row r="110" spans="1:8" ht="33.75" customHeight="1">
      <c r="A110" s="3" t="s">
        <v>118</v>
      </c>
      <c r="B110" s="13" t="s">
        <v>201</v>
      </c>
      <c r="C110" s="21"/>
      <c r="D110" s="14">
        <v>1848.967</v>
      </c>
      <c r="E110" s="63">
        <v>1000000</v>
      </c>
      <c r="F110" s="63">
        <v>0</v>
      </c>
      <c r="G110" s="63">
        <v>0</v>
      </c>
      <c r="H110" s="63">
        <f t="shared" si="7"/>
        <v>1000000</v>
      </c>
    </row>
    <row r="111" spans="1:8" ht="33.75" customHeight="1">
      <c r="A111" s="3" t="s">
        <v>118</v>
      </c>
      <c r="B111" s="13" t="s">
        <v>143</v>
      </c>
      <c r="C111" s="21"/>
      <c r="D111" s="14">
        <v>158.2</v>
      </c>
      <c r="E111" s="63">
        <v>0</v>
      </c>
      <c r="F111" s="63">
        <v>0</v>
      </c>
      <c r="G111" s="63">
        <v>0</v>
      </c>
      <c r="H111" s="63">
        <f t="shared" si="7"/>
        <v>0</v>
      </c>
    </row>
    <row r="112" spans="1:8" ht="33.75" customHeight="1">
      <c r="A112" s="3" t="s">
        <v>118</v>
      </c>
      <c r="B112" s="13" t="s">
        <v>189</v>
      </c>
      <c r="C112" s="21"/>
      <c r="D112" s="14">
        <v>158.2</v>
      </c>
      <c r="E112" s="63">
        <v>0</v>
      </c>
      <c r="F112" s="63">
        <v>0</v>
      </c>
      <c r="G112" s="63">
        <v>0</v>
      </c>
      <c r="H112" s="63">
        <f t="shared" si="7"/>
        <v>0</v>
      </c>
    </row>
    <row r="113" spans="1:8" ht="45">
      <c r="A113" s="3" t="s">
        <v>118</v>
      </c>
      <c r="B113" s="13" t="s">
        <v>186</v>
      </c>
      <c r="C113" s="21"/>
      <c r="D113" s="14">
        <v>158.2</v>
      </c>
      <c r="E113" s="63">
        <v>0</v>
      </c>
      <c r="F113" s="63">
        <v>0</v>
      </c>
      <c r="G113" s="63">
        <v>0</v>
      </c>
      <c r="H113" s="63">
        <f t="shared" si="7"/>
        <v>0</v>
      </c>
    </row>
    <row r="114" spans="1:8" ht="60">
      <c r="A114" s="3" t="s">
        <v>118</v>
      </c>
      <c r="B114" s="72" t="s">
        <v>187</v>
      </c>
      <c r="C114" s="21"/>
      <c r="D114" s="14">
        <v>158.2</v>
      </c>
      <c r="E114" s="63">
        <v>150000</v>
      </c>
      <c r="F114" s="63">
        <v>0</v>
      </c>
      <c r="G114" s="63">
        <v>0</v>
      </c>
      <c r="H114" s="63">
        <f t="shared" si="7"/>
        <v>150000</v>
      </c>
    </row>
    <row r="115" spans="1:8" ht="45">
      <c r="A115" s="3" t="s">
        <v>118</v>
      </c>
      <c r="B115" s="72" t="s">
        <v>188</v>
      </c>
      <c r="C115" s="21"/>
      <c r="D115" s="14">
        <v>158.2</v>
      </c>
      <c r="E115" s="63">
        <v>0</v>
      </c>
      <c r="F115" s="63">
        <v>0</v>
      </c>
      <c r="G115" s="63">
        <v>0</v>
      </c>
      <c r="H115" s="63">
        <f t="shared" si="7"/>
        <v>0</v>
      </c>
    </row>
    <row r="116" spans="1:8" ht="30">
      <c r="A116" s="9" t="s">
        <v>118</v>
      </c>
      <c r="B116" s="76" t="s">
        <v>204</v>
      </c>
      <c r="C116" s="14"/>
      <c r="D116" s="14">
        <v>158.2</v>
      </c>
      <c r="E116" s="63">
        <v>136590</v>
      </c>
      <c r="F116" s="63">
        <v>0</v>
      </c>
      <c r="G116" s="63">
        <v>0</v>
      </c>
      <c r="H116" s="63">
        <f>E116+G116</f>
        <v>136590</v>
      </c>
    </row>
    <row r="117" spans="1:8" ht="45">
      <c r="A117" s="9" t="s">
        <v>118</v>
      </c>
      <c r="B117" s="76" t="s">
        <v>205</v>
      </c>
      <c r="C117" s="14"/>
      <c r="D117" s="14">
        <v>158.2</v>
      </c>
      <c r="E117" s="63">
        <v>1500000</v>
      </c>
      <c r="F117" s="63">
        <v>0</v>
      </c>
      <c r="G117" s="63">
        <v>0</v>
      </c>
      <c r="H117" s="63">
        <f>E117+G117</f>
        <v>1500000</v>
      </c>
    </row>
    <row r="118" spans="1:8" ht="51.75" customHeight="1">
      <c r="A118" s="46" t="s">
        <v>57</v>
      </c>
      <c r="B118" s="43" t="s">
        <v>56</v>
      </c>
      <c r="C118" s="55"/>
      <c r="D118" s="55"/>
      <c r="E118" s="66">
        <f>F118*1000</f>
        <v>0</v>
      </c>
      <c r="F118" s="66">
        <v>0</v>
      </c>
      <c r="G118" s="66">
        <f>H118*1000</f>
        <v>0</v>
      </c>
      <c r="H118" s="66">
        <f>I118*1000</f>
        <v>0</v>
      </c>
    </row>
    <row r="119" spans="1:8" ht="47.25" customHeight="1">
      <c r="A119" s="9" t="s">
        <v>119</v>
      </c>
      <c r="B119" s="9" t="s">
        <v>55</v>
      </c>
      <c r="C119" s="19"/>
      <c r="D119" s="27"/>
      <c r="E119" s="60">
        <f>F119*1000</f>
        <v>0</v>
      </c>
      <c r="F119" s="60">
        <v>0</v>
      </c>
      <c r="G119" s="60">
        <f>H119*1000</f>
        <v>0</v>
      </c>
      <c r="H119" s="60">
        <f>I119*1000</f>
        <v>0</v>
      </c>
    </row>
    <row r="120" spans="1:8" ht="51.75" customHeight="1">
      <c r="A120" s="46" t="s">
        <v>173</v>
      </c>
      <c r="B120" s="43" t="s">
        <v>174</v>
      </c>
      <c r="C120" s="55"/>
      <c r="D120" s="55"/>
      <c r="E120" s="66">
        <f>E121+E122</f>
        <v>220000</v>
      </c>
      <c r="F120" s="66">
        <f>F121+F122</f>
        <v>240</v>
      </c>
      <c r="G120" s="66">
        <f>G121+G122</f>
        <v>0</v>
      </c>
      <c r="H120" s="66">
        <f>H121+H122</f>
        <v>220000</v>
      </c>
    </row>
    <row r="121" spans="1:8" ht="47.25" customHeight="1">
      <c r="A121" s="3" t="s">
        <v>175</v>
      </c>
      <c r="B121" s="3" t="s">
        <v>206</v>
      </c>
      <c r="C121" s="19"/>
      <c r="D121" s="27"/>
      <c r="E121" s="63">
        <v>100000</v>
      </c>
      <c r="F121" s="63">
        <v>120</v>
      </c>
      <c r="G121" s="63">
        <v>0</v>
      </c>
      <c r="H121" s="63">
        <f>G121+E121</f>
        <v>100000</v>
      </c>
    </row>
    <row r="122" spans="1:8" ht="47.25" customHeight="1">
      <c r="A122" s="3" t="s">
        <v>175</v>
      </c>
      <c r="B122" s="3" t="s">
        <v>207</v>
      </c>
      <c r="C122" s="19"/>
      <c r="D122" s="27"/>
      <c r="E122" s="63">
        <v>120000</v>
      </c>
      <c r="F122" s="63">
        <v>120</v>
      </c>
      <c r="G122" s="63">
        <v>0</v>
      </c>
      <c r="H122" s="63">
        <f>G122+E122</f>
        <v>120000</v>
      </c>
    </row>
    <row r="123" spans="1:8" ht="22.5" customHeight="1">
      <c r="A123" s="9"/>
      <c r="B123" s="12" t="s">
        <v>49</v>
      </c>
      <c r="C123" s="23">
        <f>SUM(C7,C68,C54)</f>
        <v>54206.2</v>
      </c>
      <c r="D123" s="30">
        <f>SUM(D7,D68,D54)</f>
        <v>99512.688</v>
      </c>
      <c r="E123" s="67">
        <f>E7+E67</f>
        <v>275311707.31</v>
      </c>
      <c r="F123" s="67">
        <f>F7+F67</f>
        <v>195430.06568</v>
      </c>
      <c r="G123" s="67">
        <f>G7+G67</f>
        <v>-33773816.29</v>
      </c>
      <c r="H123" s="67">
        <f>H7+H67</f>
        <v>242737391.01999998</v>
      </c>
    </row>
    <row r="124" spans="5:8" ht="52.5" customHeight="1">
      <c r="E124" s="33"/>
      <c r="F124" s="33"/>
      <c r="G124" s="33"/>
      <c r="H124" s="33"/>
    </row>
  </sheetData>
  <sheetProtection/>
  <mergeCells count="4">
    <mergeCell ref="A1:H1"/>
    <mergeCell ref="A2:H2"/>
    <mergeCell ref="A3:H3"/>
    <mergeCell ref="A5:H5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2023-09-18T10:55:22Z</cp:lastPrinted>
  <dcterms:created xsi:type="dcterms:W3CDTF">2015-07-21T13:23:07Z</dcterms:created>
  <dcterms:modified xsi:type="dcterms:W3CDTF">2023-12-14T06:29:08Z</dcterms:modified>
  <cp:category/>
  <cp:version/>
  <cp:contentType/>
  <cp:contentStatus/>
</cp:coreProperties>
</file>