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70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<sst xmlns="http://schemas.openxmlformats.org/spreadsheetml/2006/main" count="231" uniqueCount="205">
  <si>
    <t>Наименование показателя</t>
  </si>
  <si>
    <t>Код дохода по КД</t>
  </si>
  <si>
    <t>ШТРАФЫ, САНКЦИИ, ВОЗМЕЩЕНИЕ УЩЕРБА</t>
  </si>
  <si>
    <t>Транспортный налог с физических лиц</t>
  </si>
  <si>
    <t>Транспортный налог с организаций</t>
  </si>
  <si>
    <t>Транспортный налог</t>
  </si>
  <si>
    <t>Субсидии бюджетам городских поселений на софинансирование капитальных вложений в объекты муниципальной собственности</t>
  </si>
  <si>
    <t>Субсидии бюджетам бюджетной системы  Российской Федерации (межбюджетные субсидии)</t>
  </si>
  <si>
    <t xml:space="preserve">Субвенции бюджетам субъектов Российской Федерации и муниципальных образований 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</si>
  <si>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</si>
  <si>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неналоговые доходы бюджетов городских поселений</t>
  </si>
  <si>
    <t>ПРОЧИЕ НЕНАЛОГОВЫЕ ДОХОДЫ</t>
  </si>
  <si>
    <t>Прочие доходы от оказания платных услуг (работ) получателями средств бюджетов городских поселений</t>
  </si>
  <si>
    <t>Прочие доходы от компенсации затрат  бюджетов городских поселений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</si>
  <si>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городских поселений, либо в связи с уклонением от заключения таких контрактов или иных договоров</t>
  </si>
  <si>
    <t>НАЛОГОВЫЕ И НЕНАЛОГОВЫЕ ДОХОДЫ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</si>
  <si>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</si>
  <si>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Налог на имущество физических лиц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</si>
  <si>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</si>
  <si>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</si>
  <si>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</si>
  <si>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</si>
  <si>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</si>
  <si>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Иные межбюджетные трансферты</t>
  </si>
  <si>
    <t>Земельный налог с физических лиц, обладающих земельным участком, расположенным в границах  городских  поселений</t>
  </si>
  <si>
    <t>Земельный налог с физических лиц</t>
  </si>
  <si>
    <t>Земельный налог с организаций, обладающих земельным участком, расположенным в границах городских  поселений</t>
  </si>
  <si>
    <t xml:space="preserve">Земельный налог с организаций </t>
  </si>
  <si>
    <t>Земельный налог</t>
  </si>
  <si>
    <t>Единый сельскохозяйственный налог (за налоговые периоды, истекшие до 1 января 2011 года)</t>
  </si>
  <si>
    <t>Единый сельскохозяйственный налог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</si>
  <si>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</si>
  <si>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</si>
  <si>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</si>
  <si>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</si>
  <si>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Доходы от сдачи в аренду имущества, составляющего казну городских поселений (за исключением земельных участков)  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</si>
  <si>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</si>
  <si>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</si>
  <si>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</si>
  <si>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МАТЕРИАЛЬНЫХ И НЕМАТЕРИАЛЬНЫХ АКТИВОВ</t>
  </si>
  <si>
    <t>Доходы от продажи квартир, находящихся в собственности городских поселений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</si>
  <si>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</si>
  <si>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</si>
  <si>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</si>
  <si>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ДОХОДЫ ОТ ОКАЗАНИЯ ПЛАТНЫХ УСЛУГ (РАБОТ) И КОМПЕНСАЦИИ ЗАТРАТ ГОСУДАРСТВА</t>
  </si>
  <si>
    <t>ДОХОДЫ ОТ ИСПОЛЬЗОВАНИЯ ИМУЩЕСТВА, НАХОДЯЩЕГОСЯ В ГОСУДАРСТВЕННОЙ И МУНИЦИПАЛЬНОЙ СОБСТВЕННОСТИ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</si>
  <si>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поселений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</si>
  <si>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поселений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</si>
  <si>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поселениям</t>
  </si>
  <si>
    <t>Доходы бюджета - Всего</t>
  </si>
  <si>
    <t>Дотации бюджетам городских поселений на поддержку мер по обеспечению сбалансированности бюджетов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</si>
  <si>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</si>
  <si>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</si>
  <si>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</t>
  </si>
  <si>
    <t>000 1 08 00000 00 0000 000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</si>
  <si>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</si>
  <si>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</si>
  <si>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</si>
  <si>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</si>
  <si>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</si>
  <si>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Акцизы по подакцизным товарам (продукции), производимым на территории Российской Федерации</t>
  </si>
  <si>
    <t>неналоговые доходы</t>
  </si>
  <si>
    <t>182 1 01 02000 01 0000 110</t>
  </si>
  <si>
    <t>100 1 03 02000 01 0000 110</t>
  </si>
  <si>
    <t>182 1 06 01000 00 0000 110</t>
  </si>
  <si>
    <t>182 1 06 04000 02 0000 110</t>
  </si>
  <si>
    <t>182 1 06 06000 00 0000 110</t>
  </si>
  <si>
    <t>182 1 06 06030 00 0000 110</t>
  </si>
  <si>
    <t>182 1 06 06040 00 0000 110</t>
  </si>
  <si>
    <t>617 1 11 01050 13 0000 120</t>
  </si>
  <si>
    <t>617 1 11 05025 13 0000 120</t>
  </si>
  <si>
    <t>617 1 11 05035 13 0000 120</t>
  </si>
  <si>
    <t>617 1 11 05075 13 0000 120</t>
  </si>
  <si>
    <t>617 1 11 07015 13 0000 120</t>
  </si>
  <si>
    <t>617 1 11 09045 13 0000 120</t>
  </si>
  <si>
    <t>617 1 13 00000 00 0000 000</t>
  </si>
  <si>
    <t>617 1 13 01995 13 0000 130</t>
  </si>
  <si>
    <t>617 1 13 02995 13 0000 130</t>
  </si>
  <si>
    <t>617 1 14 00000 00 0000 000</t>
  </si>
  <si>
    <t>617 1 14 01050 13 0000 410</t>
  </si>
  <si>
    <t>617 1 14 02050 13 0000 410</t>
  </si>
  <si>
    <t>617 1 14 02053 13 0000 410</t>
  </si>
  <si>
    <t>617 1 16 00000 00 0000 000</t>
  </si>
  <si>
    <t>617 1 16 23050 13 0000 140</t>
  </si>
  <si>
    <t>617 1 16 23051 13 0000 140</t>
  </si>
  <si>
    <t>617 1 16 46000 13 0000 140</t>
  </si>
  <si>
    <t>617 2 00 00000 00 0000 000</t>
  </si>
  <si>
    <t>Доходы от уплаты акцизов на моторные масла для дизельных и производимый натерритории Российской Федерации, зачисляемый в консолидированные бюджеты субъектовРоссийской Федерации</t>
  </si>
  <si>
    <t>Доходы от уплаты акцизов на прямогонный бензин, производимый на территории Российской Федерации  зачисляемые в консолидированные бюжеты субъектов Российской Федерации</t>
  </si>
  <si>
    <t>182 1 01 02010 01 1000 110</t>
  </si>
  <si>
    <t>182 1 01 02020 01 1000 110</t>
  </si>
  <si>
    <t>182 1 01 02030 01 1000 110</t>
  </si>
  <si>
    <t>182 1 05 03010 01 1000 110</t>
  </si>
  <si>
    <t>182 1 05 03020 01 1000 110</t>
  </si>
  <si>
    <t>182 1 06 01030 13 1000 110</t>
  </si>
  <si>
    <t>182 1 06 04011 02 1000 110</t>
  </si>
  <si>
    <t>182 1 06 04012 02 1000 110</t>
  </si>
  <si>
    <t>182 1 06 06033 13 1000 110</t>
  </si>
  <si>
    <t>182 1 06 06043 13 1000 110</t>
  </si>
  <si>
    <t>Субвенции бюджетам городских поселений на выполнение передаваемых полномочий субъектов Российской Федерации (КЦ 3038)</t>
  </si>
  <si>
    <t>Доходы от продажи земельных участков, находящихся в собственности городских поселений (за исключением  земельных участков муниципальных, бюджетных и автономных учреждений)</t>
  </si>
  <si>
    <t>000 1 11 00000 00 0000 000</t>
  </si>
  <si>
    <t>000 1 14 06000 00 0000 430</t>
  </si>
  <si>
    <t xml:space="preserve">    2019 год          (тыс. руб.)     </t>
  </si>
  <si>
    <t>617 1 17 05050 13 0532 180</t>
  </si>
  <si>
    <t>617 1 11 09045 13 0111 120</t>
  </si>
  <si>
    <t>617 1 14 06025 13 0000 430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</si>
  <si>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 ( КЦ 1043)</t>
  </si>
  <si>
    <t>617 2 02 15002 13 0000 150</t>
  </si>
  <si>
    <t>617 2 02 20000 00 0000 150</t>
  </si>
  <si>
    <t>617 2 02 20077 13 0000 150</t>
  </si>
  <si>
    <t>617 2 02 20216 13 0000 150</t>
  </si>
  <si>
    <t xml:space="preserve">617 2 02 29 999 13 0000 150 </t>
  </si>
  <si>
    <t>617 2 02 03000 00 0000 150</t>
  </si>
  <si>
    <t>617 2 02 35118 13 0000 150</t>
  </si>
  <si>
    <t>617 2 02 30024 13 0000 150</t>
  </si>
  <si>
    <t>617 2 02 40000 00 0000 150</t>
  </si>
  <si>
    <t>617 2 02 40014 13 0000 150</t>
  </si>
  <si>
    <t>617 2 02 49999 13 0000 150</t>
  </si>
  <si>
    <t>000 2 19 05000 13 0000 150</t>
  </si>
  <si>
    <t>617 2 02 29 999 13 0000 150</t>
  </si>
  <si>
    <t>617 2 02 25555 13 0000 150</t>
  </si>
  <si>
    <t>Субсидии бюджетам городских поселений на поддержку  государственных программ субъектов  РФ  и муниципальных программ формирования  современной городской среды КЦ 19Г86</t>
  </si>
  <si>
    <t>100 1 03 02231 01 0000 110</t>
  </si>
  <si>
    <t>100 1 03 02241 01 0000 110</t>
  </si>
  <si>
    <t>617 1 11 05013 13 0000 120</t>
  </si>
  <si>
    <t>617 1 14 06013 13 0000 430</t>
  </si>
  <si>
    <t xml:space="preserve">Налоговые доходы </t>
  </si>
  <si>
    <t>100 1 03 02251 01 0000 110</t>
  </si>
  <si>
    <t>100 1 03 02261 01 0000 110</t>
  </si>
  <si>
    <t>Прочие межбюджетные трансферты, передаваемые бюджетам городских поселений, в т.ч.</t>
  </si>
  <si>
    <t xml:space="preserve"> - на  развитие общественной инфрастуктуры муниципального значения (КЦ 11)</t>
  </si>
  <si>
    <t xml:space="preserve"> - на  развитие общественной инфрастуктуры муниципального значения (КЦ 24)</t>
  </si>
  <si>
    <t xml:space="preserve">  - на выявление творческих исполнителей и коллективов  (КЦ 20)</t>
  </si>
  <si>
    <t xml:space="preserve"> - на мероприятия по проведению конкурса на лучшую постановку работы по развитию физической культуры и спорта (КЦ 36)</t>
  </si>
  <si>
    <t xml:space="preserve">  -  на профилактику девиантного поведения молодежи и трудовой адаптации несовершеннолетних  (КЦ 10)   </t>
  </si>
  <si>
    <t>Прочие субсидии бюджетам городских поселений всего, в т.ч.</t>
  </si>
  <si>
    <t xml:space="preserve">  - субсидии из бюджета Ленинградской области бюджета стимулирующие выплаты по культуре  (КЦ 1022)</t>
  </si>
  <si>
    <t>Дотации бюджетам городских поселений на выравнивание бюджетной обеспеченности, в т.ч.</t>
  </si>
  <si>
    <t xml:space="preserve"> - из бюджета Гатчинского муниципального района</t>
  </si>
  <si>
    <t>617 1 13 01995 13 0532 130</t>
  </si>
  <si>
    <t>Прочие доходы от оказания платных услуг (работ) получателями средств бюджетов городских поселений (кц 4019532)</t>
  </si>
  <si>
    <t xml:space="preserve"> - поощрение органов местного самоуправления (КЦ 58)</t>
  </si>
  <si>
    <t xml:space="preserve">    2018 год          (тыс. руб.)     </t>
  </si>
  <si>
    <t xml:space="preserve">   - субсидии из бюджета Ленинградской области на мероприятия по № 147-оз </t>
  </si>
  <si>
    <t xml:space="preserve">   - субсидии из бюджета Ленинградской области на мероприятия по № 03-оз </t>
  </si>
  <si>
    <t xml:space="preserve">                                                                                                                                                                                                                            Приложение № 3</t>
  </si>
  <si>
    <t xml:space="preserve"> - из бюджета Ленинградской области </t>
  </si>
  <si>
    <t>617 1 16 07090 13 0000 140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</si>
  <si>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</si>
  <si>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617 116 01054 01 0000 140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</si>
  <si>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выявленные должностными лицами органов муниципального контроля</t>
  </si>
  <si>
    <t>617 116 01074 01 0000 140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</si>
  <si>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</si>
  <si>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617 116 01084 01 0000 140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</si>
  <si>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</si>
  <si>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617 116 02020 02 0000 140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</si>
  <si>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</si>
  <si>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617 2 02 45550 13 0000 150</t>
  </si>
  <si>
    <t>Безвозмездные поступления от других бюджетов бюджетной системы Российской Федерации</t>
  </si>
  <si>
    <t>617 202 35469 13 0000 150</t>
  </si>
  <si>
    <t>Субвенции бюджетам городских поселений на проведение Всероссийской переписи населения 2020 года</t>
  </si>
  <si>
    <t>617 117 00000 00 0000 000</t>
  </si>
  <si>
    <t>617 117 01050 13 0000 180</t>
  </si>
  <si>
    <t>Невыясненные поступления,зачисляемые в бюджеты городских поселений</t>
  </si>
  <si>
    <t xml:space="preserve">617 117 05050 13 0530 180 </t>
  </si>
  <si>
    <t xml:space="preserve"> - на  развитие общественной инфрастуктуры муниципального значения (КЦ 1089)</t>
  </si>
  <si>
    <t>617 2 02 25576 13 0000 150</t>
  </si>
  <si>
    <t>617 2 07 05030 13 0000 150</t>
  </si>
  <si>
    <t>Прочие безвозмездные поступления в бюджеты (сельских) городских поселений</t>
  </si>
  <si>
    <t xml:space="preserve"> - Субсидии на мероприятия по созданию мест (площадок) накопления твердых коммунальных отходов (КЦ 1084)</t>
  </si>
  <si>
    <t>617 2 02 16001 13 0000 150</t>
  </si>
  <si>
    <t>000 2 07 00000 00 0000 000</t>
  </si>
  <si>
    <t xml:space="preserve">ПРОЧИЕ БЕЗВОЗМЕЗДНЫЕ ПОСТУПЛЕНИЯ  </t>
  </si>
  <si>
    <t>000 2 07 05030 13 0000 150</t>
  </si>
  <si>
    <t>617 2 02 25 497 13 0000 150</t>
  </si>
  <si>
    <t>617 2 02 20 077 13 0000 150</t>
  </si>
  <si>
    <t>Субсидии бюджетам муниципальных образований Ленинградской области, предоставляемых за счет средств дорожного фонда Ленинградской области на капитальный ремонт и ремонт автомобильных дорог общего пользования местного значения, имеющих приоритетный социально значимый характер, в рамках реализации мероприятий подпрограммы "Поддержание существующей сети автомобильных дорог общего пользования" государственной программы Ленинградской области "Развитие транспортной системы Ленинградской области" в 2021 году и плановом периоде 2022 и 2023 годов"  ( КЦ 1044)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</si>
  <si>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 (КЦ 22-365)</t>
  </si>
  <si>
    <t xml:space="preserve"> - субсидии на реализацию мероприятий по обеспечению жильем молодых семей (КЦ 22-54970-00000-00000)</t>
  </si>
  <si>
    <t xml:space="preserve"> - субсидии на строительство и реконструкцию объектов культуры Ленинградской области (КЦ 2008)</t>
  </si>
  <si>
    <t xml:space="preserve"> - субсидии на мероприятия по благоустройству сельских территорий (конкурсные) (1093)</t>
  </si>
  <si>
    <t>617 2 02 25 555 13 0000 150</t>
  </si>
  <si>
    <t xml:space="preserve"> - субсидии на реализацию программ формирования современной городской среды (КЦ 22-55550-00000-00000)</t>
  </si>
  <si>
    <t>617 2 02 20 299 130000.150</t>
  </si>
  <si>
    <t xml:space="preserve"> -  МБТ из бюджета Гатчинского муниципального района бюджетам городских и сельских поселений Гатчинского муниципального района на цели поощрения муниципальных управленческих команд</t>
  </si>
  <si>
    <t xml:space="preserve"> -  МБТ  на иные мероприятия ( проведение мероприятий, направленных на укрепление межнационального и межконфессионального согласия и поддержку и развитие культуры народов Российской Федерации, проживающих на территории Гатчинского муниципального района) (КЦ 60) </t>
  </si>
  <si>
    <r>
      <t xml:space="preserve">   </t>
    </r>
    <r>
      <rPr>
        <b/>
        <sz val="14"/>
        <rFont val="Albertus Medium"/>
        <family val="2"/>
      </rPr>
      <t>Прогнозируемые</t>
    </r>
    <r>
      <rPr>
        <b/>
        <sz val="14"/>
        <rFont val="Antique Olive Roman"/>
        <family val="2"/>
      </rPr>
      <t xml:space="preserve"> поступления доходов в бюджет МО Таицкое городское поселение на 2023</t>
    </r>
  </si>
  <si>
    <t xml:space="preserve">    2023 год          (тыс. руб.)     </t>
  </si>
  <si>
    <t xml:space="preserve"> - Субсидии на создание инженерной и транспортной инфраструктуры на земельных участках (КЦ 2010)</t>
  </si>
  <si>
    <t>Обеспечение мероприятий по переселению граждан из аварийного жилищного фонда (конкурсные) (КЦ 2025)</t>
  </si>
  <si>
    <t xml:space="preserve"> к решению совета депутатов МО Таицкое городское поселение</t>
  </si>
  <si>
    <t xml:space="preserve"> - Комфортная городская среда и день ГМР (КЦ 09)</t>
  </si>
  <si>
    <t>617 2 02 29999 13 0000 150</t>
  </si>
  <si>
    <t>Субсидии из бюджета Гатчинского муниципального района бюджетам городских и сельских поселений Гатчинского муниципального района на инвестиционные проекты, реализуемые на территории Гатчинского муниципального района</t>
  </si>
  <si>
    <t xml:space="preserve"> - Ремонт автомобильных дорог и тротуаров (КЦ 32)</t>
  </si>
  <si>
    <t xml:space="preserve"> - Переселение граждан из аварийного жилищного фонда (КЦ 32)</t>
  </si>
  <si>
    <t xml:space="preserve">  -  на  мероприятия в области охраны окружающей среды (КЦ 25)</t>
  </si>
  <si>
    <t>617 2 02 19999 13 0000 150</t>
  </si>
  <si>
    <t>Прочие дотации бюджетам городских поселений</t>
  </si>
  <si>
    <t xml:space="preserve"> - МБТ на основании достигнутых значений показ. деят. глав администраций гор.и сельск. поселений ГМР за 2022 год</t>
  </si>
  <si>
    <t xml:space="preserve"> -  Иные межбюджетные трансферты по результатам мониторинга показателей оценки результативности деятельности глав администраций городских и сельских поселений Гатчинского муниципального района</t>
  </si>
  <si>
    <t>Прочие безвозмездные поступления в бюджеты городских поселений (КЦ 4019530)</t>
  </si>
  <si>
    <t>Прочие безвозмездные поступления в бюджеты городских поселений (КЦ 4019532)</t>
  </si>
  <si>
    <t>№_____ от ___________2023 года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</si>
</sst>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10419]###\ ###\ ###\ ###\ ##0.00"/>
    <numFmt numFmtId="175" formatCode="0.0"/>
    <numFmt numFmtId="176" formatCode="[$-10419]####\ ###\ ###\ ###\ ##0.00"/>
    <numFmt numFmtId="177" formatCode="[$-10419]#####\ ###\ ###\ ###\ ##0.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10419]######\ ###\ ###\ ###\ ##0.00"/>
    <numFmt numFmtId="183" formatCode="[$-10419]#######\ ###\ ###\ ###\ ##0.00"/>
    <numFmt numFmtId="184" formatCode="[$-10419]########\ ###\ ###\ ###\ ##0.00"/>
  </numFmts>
  <fonts count="52">
    <font>
      <sz val="11"/>
      <color indexed="8"/>
      <name val="Calibri"/>
      <family val="2"/>
    </font>
    <font>
      <sz val="11"/>
      <name val="Calibri"/>
      <family val="2"/>
    </font>
    <font>
      <b/>
      <sz val="12"/>
      <color indexed="8"/>
      <name val="Times New Roman"/>
      <family val="1"/>
    </font>
    <font>
      <sz val="8"/>
      <name val="Calibri"/>
      <family val="2"/>
    </font>
    <font>
      <b/>
      <sz val="14"/>
      <name val="Antique Olive Roman"/>
      <family val="2"/>
    </font>
    <font>
      <sz val="12"/>
      <color indexed="8"/>
      <name val="Times New Roman"/>
      <family val="1"/>
    </font>
    <font>
      <b/>
      <sz val="11"/>
      <name val="Calibri"/>
      <family val="2"/>
    </font>
    <font>
      <b/>
      <sz val="14"/>
      <name val="Calibri"/>
      <family val="2"/>
    </font>
    <font>
      <b/>
      <sz val="14"/>
      <name val="Albertus Medium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1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8">
    <xf numFmtId="0" fontId="1" fillId="0" borderId="0" xfId="0" applyFont="1" applyFill="1" applyBorder="1" applyAlignment="1">
      <alignment/>
    </xf>
    <xf numFmtId="0" fontId="2" fillId="0" borderId="10" xfId="33" applyNumberFormat="1" applyFont="1" applyFill="1" applyBorder="1" applyAlignment="1">
      <alignment horizontal="left" vertical="center" wrapText="1" readingOrder="1"/>
      <protection/>
    </xf>
    <xf numFmtId="0" fontId="2" fillId="0" borderId="10" xfId="33" applyNumberFormat="1" applyFont="1" applyFill="1" applyBorder="1" applyAlignment="1">
      <alignment horizontal="center" vertical="center" wrapText="1" readingOrder="1"/>
      <protection/>
    </xf>
    <xf numFmtId="0" fontId="5" fillId="0" borderId="10" xfId="33" applyNumberFormat="1" applyFont="1" applyFill="1" applyBorder="1" applyAlignment="1">
      <alignment horizontal="left" vertical="center" wrapText="1" readingOrder="1"/>
      <protection/>
    </xf>
    <xf numFmtId="0" fontId="6" fillId="0" borderId="0" xfId="0" applyFont="1" applyFill="1" applyBorder="1" applyAlignment="1">
      <alignment/>
    </xf>
    <xf numFmtId="174" fontId="2" fillId="0" borderId="11" xfId="33" applyNumberFormat="1" applyFont="1" applyFill="1" applyBorder="1" applyAlignment="1">
      <alignment horizontal="center" vertical="center" wrapText="1" readingOrder="1"/>
      <protection/>
    </xf>
    <xf numFmtId="174" fontId="5" fillId="0" borderId="11" xfId="33" applyNumberFormat="1" applyFont="1" applyFill="1" applyBorder="1" applyAlignment="1">
      <alignment horizontal="right" vertical="center" wrapText="1" readingOrder="1"/>
      <protection/>
    </xf>
    <xf numFmtId="173" fontId="5" fillId="0" borderId="10" xfId="61" applyFont="1" applyFill="1" applyBorder="1" applyAlignment="1">
      <alignment horizontal="left" vertical="center" wrapText="1" readingOrder="1"/>
    </xf>
    <xf numFmtId="0" fontId="2" fillId="33" borderId="10" xfId="33" applyNumberFormat="1" applyFont="1" applyFill="1" applyBorder="1" applyAlignment="1">
      <alignment horizontal="center" vertical="center" wrapText="1" readingOrder="1"/>
      <protection/>
    </xf>
    <xf numFmtId="0" fontId="5" fillId="34" borderId="10" xfId="33" applyNumberFormat="1" applyFont="1" applyFill="1" applyBorder="1" applyAlignment="1">
      <alignment horizontal="left" vertical="center" wrapText="1" readingOrder="1"/>
      <protection/>
    </xf>
    <xf numFmtId="0" fontId="5" fillId="34" borderId="10" xfId="33" applyNumberFormat="1" applyFont="1" applyFill="1" applyBorder="1" applyAlignment="1">
      <alignment horizontal="center" vertical="center" wrapText="1" readingOrder="1"/>
      <protection/>
    </xf>
    <xf numFmtId="0" fontId="9" fillId="0" borderId="10" xfId="33" applyNumberFormat="1" applyFont="1" applyFill="1" applyBorder="1" applyAlignment="1">
      <alignment horizontal="left" vertical="center" wrapText="1" readingOrder="1"/>
      <protection/>
    </xf>
    <xf numFmtId="0" fontId="10" fillId="34" borderId="10" xfId="33" applyNumberFormat="1" applyFont="1" applyFill="1" applyBorder="1" applyAlignment="1">
      <alignment horizontal="left" vertical="center" wrapText="1" readingOrder="1"/>
      <protection/>
    </xf>
    <xf numFmtId="0" fontId="9" fillId="34" borderId="10" xfId="33" applyNumberFormat="1" applyFont="1" applyFill="1" applyBorder="1" applyAlignment="1">
      <alignment horizontal="left" vertical="center" wrapText="1" readingOrder="1"/>
      <protection/>
    </xf>
    <xf numFmtId="177" fontId="5" fillId="34" borderId="11" xfId="33" applyNumberFormat="1" applyFont="1" applyFill="1" applyBorder="1" applyAlignment="1">
      <alignment horizontal="right" vertical="center" wrapText="1" readingOrder="1"/>
      <protection/>
    </xf>
    <xf numFmtId="174" fontId="5" fillId="6" borderId="11" xfId="33" applyNumberFormat="1" applyFont="1" applyFill="1" applyBorder="1" applyAlignment="1">
      <alignment horizontal="right" vertical="center" wrapText="1" readingOrder="1"/>
      <protection/>
    </xf>
    <xf numFmtId="0" fontId="1" fillId="6" borderId="0" xfId="0" applyFont="1" applyFill="1" applyBorder="1" applyAlignment="1">
      <alignment/>
    </xf>
    <xf numFmtId="174" fontId="2" fillId="6" borderId="11" xfId="33" applyNumberFormat="1" applyFont="1" applyFill="1" applyBorder="1" applyAlignment="1">
      <alignment horizontal="center" vertical="center" wrapText="1" readingOrder="1"/>
      <protection/>
    </xf>
    <xf numFmtId="174" fontId="2" fillId="6" borderId="11" xfId="33" applyNumberFormat="1" applyFont="1" applyFill="1" applyBorder="1" applyAlignment="1">
      <alignment horizontal="right" vertical="center" wrapText="1" readingOrder="1"/>
      <protection/>
    </xf>
    <xf numFmtId="0" fontId="5" fillId="6" borderId="11" xfId="33" applyNumberFormat="1" applyFont="1" applyFill="1" applyBorder="1" applyAlignment="1">
      <alignment horizontal="right" vertical="center" wrapText="1" readingOrder="1"/>
      <protection/>
    </xf>
    <xf numFmtId="182" fontId="5" fillId="6" borderId="11" xfId="33" applyNumberFormat="1" applyFont="1" applyFill="1" applyBorder="1" applyAlignment="1">
      <alignment horizontal="right" vertical="center" wrapText="1" readingOrder="1"/>
      <protection/>
    </xf>
    <xf numFmtId="177" fontId="5" fillId="6" borderId="11" xfId="33" applyNumberFormat="1" applyFont="1" applyFill="1" applyBorder="1" applyAlignment="1">
      <alignment horizontal="right" vertical="center" wrapText="1" readingOrder="1"/>
      <protection/>
    </xf>
    <xf numFmtId="184" fontId="5" fillId="6" borderId="11" xfId="33" applyNumberFormat="1" applyFont="1" applyFill="1" applyBorder="1" applyAlignment="1">
      <alignment horizontal="right" vertical="center" wrapText="1" readingOrder="1"/>
      <protection/>
    </xf>
    <xf numFmtId="176" fontId="11" fillId="6" borderId="11" xfId="33" applyNumberFormat="1" applyFont="1" applyFill="1" applyBorder="1" applyAlignment="1">
      <alignment horizontal="right" vertical="center" wrapText="1" readingOrder="1"/>
      <protection/>
    </xf>
    <xf numFmtId="174" fontId="2" fillId="34" borderId="11" xfId="33" applyNumberFormat="1" applyFont="1" applyFill="1" applyBorder="1" applyAlignment="1">
      <alignment horizontal="center" vertical="center" wrapText="1" readingOrder="1"/>
      <protection/>
    </xf>
    <xf numFmtId="174" fontId="2" fillId="34" borderId="11" xfId="33" applyNumberFormat="1" applyFont="1" applyFill="1" applyBorder="1" applyAlignment="1">
      <alignment horizontal="right" vertical="center" wrapText="1" readingOrder="1"/>
      <protection/>
    </xf>
    <xf numFmtId="174" fontId="5" fillId="34" borderId="11" xfId="33" applyNumberFormat="1" applyFont="1" applyFill="1" applyBorder="1" applyAlignment="1">
      <alignment horizontal="right" vertical="center" wrapText="1" readingOrder="1"/>
      <protection/>
    </xf>
    <xf numFmtId="0" fontId="5" fillId="34" borderId="11" xfId="33" applyNumberFormat="1" applyFont="1" applyFill="1" applyBorder="1" applyAlignment="1">
      <alignment horizontal="right" vertical="center" wrapText="1" readingOrder="1"/>
      <protection/>
    </xf>
    <xf numFmtId="182" fontId="5" fillId="34" borderId="11" xfId="33" applyNumberFormat="1" applyFont="1" applyFill="1" applyBorder="1" applyAlignment="1">
      <alignment horizontal="right" vertical="center" wrapText="1" readingOrder="1"/>
      <protection/>
    </xf>
    <xf numFmtId="184" fontId="5" fillId="34" borderId="11" xfId="33" applyNumberFormat="1" applyFont="1" applyFill="1" applyBorder="1" applyAlignment="1">
      <alignment horizontal="right" vertical="center" wrapText="1" readingOrder="1"/>
      <protection/>
    </xf>
    <xf numFmtId="176" fontId="11" fillId="34" borderId="11" xfId="33" applyNumberFormat="1" applyFont="1" applyFill="1" applyBorder="1" applyAlignment="1">
      <alignment horizontal="right" vertical="center" wrapText="1" readingOrder="1"/>
      <protection/>
    </xf>
    <xf numFmtId="0" fontId="1" fillId="34" borderId="0" xfId="0" applyFont="1" applyFill="1" applyBorder="1" applyAlignment="1">
      <alignment/>
    </xf>
    <xf numFmtId="0" fontId="51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0" fontId="5" fillId="35" borderId="10" xfId="33" applyNumberFormat="1" applyFont="1" applyFill="1" applyBorder="1" applyAlignment="1">
      <alignment horizontal="left" vertical="center" wrapText="1" readingOrder="1"/>
      <protection/>
    </xf>
    <xf numFmtId="174" fontId="2" fillId="3" borderId="11" xfId="33" applyNumberFormat="1" applyFont="1" applyFill="1" applyBorder="1" applyAlignment="1">
      <alignment horizontal="right" vertical="center" wrapText="1" readingOrder="1"/>
      <protection/>
    </xf>
    <xf numFmtId="0" fontId="5" fillId="9" borderId="10" xfId="33" applyNumberFormat="1" applyFont="1" applyFill="1" applyBorder="1" applyAlignment="1">
      <alignment horizontal="left" vertical="center" wrapText="1" readingOrder="1"/>
      <protection/>
    </xf>
    <xf numFmtId="0" fontId="5" fillId="9" borderId="10" xfId="33" applyNumberFormat="1" applyFont="1" applyFill="1" applyBorder="1" applyAlignment="1">
      <alignment horizontal="center" vertical="center" wrapText="1" readingOrder="1"/>
      <protection/>
    </xf>
    <xf numFmtId="174" fontId="2" fillId="9" borderId="11" xfId="33" applyNumberFormat="1" applyFont="1" applyFill="1" applyBorder="1" applyAlignment="1">
      <alignment horizontal="right" vertical="center" wrapText="1" readingOrder="1"/>
      <protection/>
    </xf>
    <xf numFmtId="0" fontId="5" fillId="2" borderId="10" xfId="33" applyNumberFormat="1" applyFont="1" applyFill="1" applyBorder="1" applyAlignment="1">
      <alignment horizontal="left" vertical="center" wrapText="1" readingOrder="1"/>
      <protection/>
    </xf>
    <xf numFmtId="0" fontId="2" fillId="2" borderId="10" xfId="33" applyNumberFormat="1" applyFont="1" applyFill="1" applyBorder="1" applyAlignment="1">
      <alignment horizontal="center" vertical="center" wrapText="1" readingOrder="1"/>
      <protection/>
    </xf>
    <xf numFmtId="174" fontId="5" fillId="2" borderId="11" xfId="33" applyNumberFormat="1" applyFont="1" applyFill="1" applyBorder="1" applyAlignment="1">
      <alignment horizontal="right" vertical="center" wrapText="1" readingOrder="1"/>
      <protection/>
    </xf>
    <xf numFmtId="174" fontId="2" fillId="2" borderId="11" xfId="33" applyNumberFormat="1" applyFont="1" applyFill="1" applyBorder="1" applyAlignment="1">
      <alignment horizontal="right" vertical="center" wrapText="1" readingOrder="1"/>
      <protection/>
    </xf>
    <xf numFmtId="0" fontId="2" fillId="3" borderId="10" xfId="33" applyNumberFormat="1" applyFont="1" applyFill="1" applyBorder="1" applyAlignment="1">
      <alignment horizontal="center" vertical="center" wrapText="1" readingOrder="1"/>
      <protection/>
    </xf>
    <xf numFmtId="0" fontId="2" fillId="2" borderId="10" xfId="33" applyNumberFormat="1" applyFont="1" applyFill="1" applyBorder="1" applyAlignment="1">
      <alignment horizontal="left" vertical="center" wrapText="1" readingOrder="1"/>
      <protection/>
    </xf>
    <xf numFmtId="174" fontId="5" fillId="2" borderId="10" xfId="33" applyNumberFormat="1" applyFont="1" applyFill="1" applyBorder="1" applyAlignment="1">
      <alignment horizontal="right" vertical="center" wrapText="1" readingOrder="1"/>
      <protection/>
    </xf>
    <xf numFmtId="0" fontId="2" fillId="3" borderId="10" xfId="33" applyNumberFormat="1" applyFont="1" applyFill="1" applyBorder="1" applyAlignment="1">
      <alignment horizontal="left" vertical="center" wrapText="1" readingOrder="1"/>
      <protection/>
    </xf>
    <xf numFmtId="0" fontId="2" fillId="9" borderId="10" xfId="33" applyNumberFormat="1" applyFont="1" applyFill="1" applyBorder="1" applyAlignment="1">
      <alignment horizontal="left" vertical="center" wrapText="1" readingOrder="1"/>
      <protection/>
    </xf>
    <xf numFmtId="0" fontId="2" fillId="9" borderId="10" xfId="33" applyNumberFormat="1" applyFont="1" applyFill="1" applyBorder="1" applyAlignment="1">
      <alignment horizontal="center" vertical="center" wrapText="1" readingOrder="1"/>
      <protection/>
    </xf>
    <xf numFmtId="174" fontId="5" fillId="9" borderId="11" xfId="33" applyNumberFormat="1" applyFont="1" applyFill="1" applyBorder="1" applyAlignment="1">
      <alignment horizontal="right" vertical="center" wrapText="1" readingOrder="1"/>
      <protection/>
    </xf>
    <xf numFmtId="0" fontId="2" fillId="6" borderId="10" xfId="33" applyNumberFormat="1" applyFont="1" applyFill="1" applyBorder="1" applyAlignment="1">
      <alignment horizontal="left" vertical="center" wrapText="1" readingOrder="1"/>
      <protection/>
    </xf>
    <xf numFmtId="0" fontId="2" fillId="6" borderId="10" xfId="33" applyNumberFormat="1" applyFont="1" applyFill="1" applyBorder="1" applyAlignment="1">
      <alignment horizontal="center" vertical="center" wrapText="1" readingOrder="1"/>
      <protection/>
    </xf>
    <xf numFmtId="0" fontId="2" fillId="35" borderId="10" xfId="33" applyNumberFormat="1" applyFont="1" applyFill="1" applyBorder="1" applyAlignment="1">
      <alignment horizontal="left" vertical="center" wrapText="1" readingOrder="1"/>
      <protection/>
    </xf>
    <xf numFmtId="0" fontId="2" fillId="35" borderId="10" xfId="33" applyNumberFormat="1" applyFont="1" applyFill="1" applyBorder="1" applyAlignment="1">
      <alignment horizontal="center" vertical="center" wrapText="1" readingOrder="1"/>
      <protection/>
    </xf>
    <xf numFmtId="174" fontId="2" fillId="35" borderId="11" xfId="33" applyNumberFormat="1" applyFont="1" applyFill="1" applyBorder="1" applyAlignment="1">
      <alignment horizontal="right" vertical="center" wrapText="1" readingOrder="1"/>
      <protection/>
    </xf>
    <xf numFmtId="0" fontId="5" fillId="3" borderId="11" xfId="33" applyNumberFormat="1" applyFont="1" applyFill="1" applyBorder="1" applyAlignment="1">
      <alignment horizontal="right" vertical="center" wrapText="1" readingOrder="1"/>
      <protection/>
    </xf>
    <xf numFmtId="174" fontId="5" fillId="4" borderId="11" xfId="33" applyNumberFormat="1" applyFont="1" applyFill="1" applyBorder="1" applyAlignment="1">
      <alignment horizontal="right" vertical="center" wrapText="1" readingOrder="1"/>
      <protection/>
    </xf>
    <xf numFmtId="0" fontId="5" fillId="0" borderId="10" xfId="33" applyFont="1" applyBorder="1" applyAlignment="1">
      <alignment horizontal="left" vertical="center" wrapText="1" readingOrder="1"/>
      <protection/>
    </xf>
    <xf numFmtId="0" fontId="9" fillId="34" borderId="10" xfId="33" applyFont="1" applyFill="1" applyBorder="1" applyAlignment="1">
      <alignment horizontal="left" vertical="center" wrapText="1" readingOrder="1"/>
      <protection/>
    </xf>
    <xf numFmtId="0" fontId="1" fillId="0" borderId="0" xfId="0" applyFont="1" applyAlignment="1">
      <alignment/>
    </xf>
    <xf numFmtId="2" fontId="12" fillId="0" borderId="12" xfId="0" applyNumberFormat="1" applyFont="1" applyBorder="1" applyAlignment="1">
      <alignment vertical="center" wrapText="1"/>
    </xf>
    <xf numFmtId="0" fontId="9" fillId="0" borderId="10" xfId="33" applyFont="1" applyBorder="1" applyAlignment="1">
      <alignment horizontal="left" vertical="center" wrapText="1" readingOrder="1"/>
      <protection/>
    </xf>
    <xf numFmtId="3" fontId="5" fillId="0" borderId="10" xfId="33" applyNumberFormat="1" applyFont="1" applyFill="1" applyBorder="1" applyAlignment="1">
      <alignment horizontal="left" vertical="center" wrapText="1" readingOrder="1"/>
      <protection/>
    </xf>
    <xf numFmtId="4" fontId="2" fillId="0" borderId="11" xfId="33" applyNumberFormat="1" applyFont="1" applyFill="1" applyBorder="1" applyAlignment="1">
      <alignment horizontal="right" vertical="center" wrapText="1" readingOrder="1"/>
      <protection/>
    </xf>
    <xf numFmtId="4" fontId="2" fillId="9" borderId="11" xfId="33" applyNumberFormat="1" applyFont="1" applyFill="1" applyBorder="1" applyAlignment="1">
      <alignment horizontal="right" vertical="center" wrapText="1" readingOrder="1"/>
      <protection/>
    </xf>
    <xf numFmtId="4" fontId="2" fillId="2" borderId="11" xfId="33" applyNumberFormat="1" applyFont="1" applyFill="1" applyBorder="1" applyAlignment="1">
      <alignment horizontal="right" vertical="center" wrapText="1" readingOrder="1"/>
      <protection/>
    </xf>
    <xf numFmtId="4" fontId="5" fillId="0" borderId="11" xfId="33" applyNumberFormat="1" applyFont="1" applyFill="1" applyBorder="1" applyAlignment="1">
      <alignment horizontal="right" vertical="center" wrapText="1" readingOrder="1"/>
      <protection/>
    </xf>
    <xf numFmtId="4" fontId="5" fillId="9" borderId="11" xfId="33" applyNumberFormat="1" applyFont="1" applyFill="1" applyBorder="1" applyAlignment="1">
      <alignment horizontal="right" vertical="center" wrapText="1" readingOrder="1"/>
      <protection/>
    </xf>
    <xf numFmtId="4" fontId="2" fillId="6" borderId="11" xfId="33" applyNumberFormat="1" applyFont="1" applyFill="1" applyBorder="1" applyAlignment="1">
      <alignment horizontal="right" vertical="center" wrapText="1" readingOrder="1"/>
      <protection/>
    </xf>
    <xf numFmtId="4" fontId="5" fillId="34" borderId="11" xfId="33" applyNumberFormat="1" applyFont="1" applyFill="1" applyBorder="1" applyAlignment="1">
      <alignment horizontal="right" vertical="center" wrapText="1" readingOrder="1"/>
      <protection/>
    </xf>
    <xf numFmtId="4" fontId="2" fillId="3" borderId="11" xfId="33" applyNumberFormat="1" applyFont="1" applyFill="1" applyBorder="1" applyAlignment="1">
      <alignment horizontal="right" vertical="center" wrapText="1" readingOrder="1"/>
      <protection/>
    </xf>
    <xf numFmtId="4" fontId="2" fillId="35" borderId="11" xfId="33" applyNumberFormat="1" applyFont="1" applyFill="1" applyBorder="1" applyAlignment="1">
      <alignment horizontal="right" vertical="center" wrapText="1" readingOrder="1"/>
      <protection/>
    </xf>
    <xf numFmtId="4" fontId="5" fillId="0" borderId="11" xfId="33" applyNumberFormat="1" applyFont="1" applyBorder="1" applyAlignment="1">
      <alignment horizontal="right" vertical="center" wrapText="1" readingOrder="1"/>
      <protection/>
    </xf>
    <xf numFmtId="4" fontId="5" fillId="3" borderId="11" xfId="33" applyNumberFormat="1" applyFont="1" applyFill="1" applyBorder="1" applyAlignment="1">
      <alignment horizontal="right" vertical="center" wrapText="1" readingOrder="1"/>
      <protection/>
    </xf>
    <xf numFmtId="4" fontId="11" fillId="0" borderId="11" xfId="33" applyNumberFormat="1" applyFont="1" applyFill="1" applyBorder="1" applyAlignment="1">
      <alignment horizontal="right" vertical="center" wrapText="1" readingOrder="1"/>
      <protection/>
    </xf>
    <xf numFmtId="0" fontId="7" fillId="0" borderId="13" xfId="0" applyFont="1" applyFill="1" applyBorder="1" applyAlignment="1">
      <alignment horizontal="center" vertical="distributed" wrapText="1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1"/>
  <sheetViews>
    <sheetView showGridLines="0" tabSelected="1" zoomScale="90" zoomScaleNormal="90" zoomScalePageLayoutView="0" workbookViewId="0" topLeftCell="A1">
      <selection activeCell="A4" sqref="A4"/>
    </sheetView>
  </sheetViews>
  <sheetFormatPr defaultColWidth="9.140625" defaultRowHeight="15"/>
  <cols>
    <col min="1" max="1" width="29.00390625" style="0" customWidth="1"/>
    <col min="2" max="2" width="73.140625" style="0" customWidth="1"/>
    <col min="3" max="3" width="17.8515625" style="16" hidden="1" customWidth="1"/>
    <col min="4" max="4" width="17.8515625" style="31" hidden="1" customWidth="1"/>
    <col min="5" max="5" width="17.8515625" style="0" customWidth="1"/>
    <col min="6" max="6" width="22.421875" style="0" customWidth="1"/>
  </cols>
  <sheetData>
    <row r="1" spans="1:5" ht="15">
      <c r="A1" s="76" t="s">
        <v>146</v>
      </c>
      <c r="B1" s="77"/>
      <c r="C1" s="77"/>
      <c r="D1" s="77"/>
      <c r="E1" s="77"/>
    </row>
    <row r="2" spans="1:5" ht="15">
      <c r="A2" s="76" t="s">
        <v>191</v>
      </c>
      <c r="B2" s="76"/>
      <c r="C2" s="76"/>
      <c r="D2" s="76"/>
      <c r="E2" s="76"/>
    </row>
    <row r="3" spans="1:5" ht="15">
      <c r="A3" s="76" t="s">
        <v>204</v>
      </c>
      <c r="B3" s="76"/>
      <c r="C3" s="76"/>
      <c r="D3" s="76"/>
      <c r="E3" s="76"/>
    </row>
    <row r="5" spans="1:5" ht="36.75" customHeight="1">
      <c r="A5" s="75" t="s">
        <v>187</v>
      </c>
      <c r="B5" s="75"/>
      <c r="C5" s="75"/>
      <c r="D5" s="75"/>
      <c r="E5" s="75"/>
    </row>
    <row r="6" spans="1:5" ht="74.25" customHeight="1">
      <c r="A6" s="8" t="s">
        <v>1</v>
      </c>
      <c r="B6" s="8" t="s">
        <v>0</v>
      </c>
      <c r="C6" s="17" t="s">
        <v>143</v>
      </c>
      <c r="D6" s="24" t="s">
        <v>103</v>
      </c>
      <c r="E6" s="5" t="s">
        <v>188</v>
      </c>
    </row>
    <row r="7" spans="1:5" ht="21" customHeight="1">
      <c r="A7" s="9"/>
      <c r="B7" s="10" t="s">
        <v>15</v>
      </c>
      <c r="C7" s="18">
        <f>C9+C13+C21+C26</f>
        <v>29512.35</v>
      </c>
      <c r="D7" s="25">
        <f>SUM(D8,D33)</f>
        <v>41387.5</v>
      </c>
      <c r="E7" s="63">
        <f>E8+E31+E33</f>
        <v>69974.80451</v>
      </c>
    </row>
    <row r="8" spans="1:5" ht="24" customHeight="1">
      <c r="A8" s="36"/>
      <c r="B8" s="37" t="s">
        <v>127</v>
      </c>
      <c r="C8" s="38">
        <f>C9+C13+C21+C26</f>
        <v>29512.35</v>
      </c>
      <c r="D8" s="38">
        <f>D9+D13+D21+D26</f>
        <v>30455</v>
      </c>
      <c r="E8" s="64">
        <f>E9+E13+E18+E21+E23+E26</f>
        <v>48250</v>
      </c>
    </row>
    <row r="9" spans="1:5" ht="15.75">
      <c r="A9" s="44" t="s">
        <v>62</v>
      </c>
      <c r="B9" s="40" t="s">
        <v>21</v>
      </c>
      <c r="C9" s="42">
        <f>SUM(C10:C12)</f>
        <v>11992.67</v>
      </c>
      <c r="D9" s="42">
        <f>SUM(D10:D12)</f>
        <v>11430</v>
      </c>
      <c r="E9" s="65">
        <f>SUM(E10:E12)</f>
        <v>19000</v>
      </c>
    </row>
    <row r="10" spans="1:5" ht="77.25" customHeight="1">
      <c r="A10" s="3" t="s">
        <v>89</v>
      </c>
      <c r="B10" s="3" t="s">
        <v>20</v>
      </c>
      <c r="C10" s="6">
        <v>11992.67</v>
      </c>
      <c r="D10" s="6">
        <v>11430</v>
      </c>
      <c r="E10" s="66">
        <v>19000</v>
      </c>
    </row>
    <row r="11" spans="1:5" ht="111.75" customHeight="1">
      <c r="A11" s="3" t="s">
        <v>90</v>
      </c>
      <c r="B11" s="3" t="s">
        <v>19</v>
      </c>
      <c r="C11" s="15"/>
      <c r="D11" s="26"/>
      <c r="E11" s="66"/>
    </row>
    <row r="12" spans="1:5" ht="47.25" customHeight="1">
      <c r="A12" s="3" t="s">
        <v>91</v>
      </c>
      <c r="B12" s="3" t="s">
        <v>18</v>
      </c>
      <c r="C12" s="15"/>
      <c r="D12" s="26"/>
      <c r="E12" s="66"/>
    </row>
    <row r="13" spans="1:5" ht="30" customHeight="1">
      <c r="A13" s="44" t="s">
        <v>63</v>
      </c>
      <c r="B13" s="40" t="s">
        <v>60</v>
      </c>
      <c r="C13" s="42">
        <f>SUM(C14:C17)</f>
        <v>1858.43</v>
      </c>
      <c r="D13" s="42">
        <v>1800</v>
      </c>
      <c r="E13" s="65">
        <f>SUM(E14:E17)</f>
        <v>3500</v>
      </c>
    </row>
    <row r="14" spans="1:5" ht="67.5" customHeight="1">
      <c r="A14" s="3" t="s">
        <v>123</v>
      </c>
      <c r="B14" s="3" t="s">
        <v>33</v>
      </c>
      <c r="C14" s="15">
        <v>828.05</v>
      </c>
      <c r="D14" s="26"/>
      <c r="E14" s="66"/>
    </row>
    <row r="15" spans="1:5" ht="58.5" customHeight="1">
      <c r="A15" s="3" t="s">
        <v>124</v>
      </c>
      <c r="B15" s="3" t="s">
        <v>87</v>
      </c>
      <c r="C15" s="15">
        <v>7.97</v>
      </c>
      <c r="D15" s="26"/>
      <c r="E15" s="66"/>
    </row>
    <row r="16" spans="1:5" ht="63.75" customHeight="1">
      <c r="A16" s="3" t="s">
        <v>128</v>
      </c>
      <c r="B16" s="3" t="s">
        <v>34</v>
      </c>
      <c r="C16" s="15">
        <v>1207.94</v>
      </c>
      <c r="D16" s="26">
        <v>1800</v>
      </c>
      <c r="E16" s="66">
        <v>3500</v>
      </c>
    </row>
    <row r="17" spans="1:5" ht="46.5" customHeight="1">
      <c r="A17" s="3" t="s">
        <v>129</v>
      </c>
      <c r="B17" s="3" t="s">
        <v>88</v>
      </c>
      <c r="C17" s="15">
        <v>-185.53</v>
      </c>
      <c r="D17" s="26"/>
      <c r="E17" s="66"/>
    </row>
    <row r="18" spans="1:5" ht="15.75">
      <c r="A18" s="45"/>
      <c r="B18" s="40" t="s">
        <v>30</v>
      </c>
      <c r="C18" s="42"/>
      <c r="D18" s="42"/>
      <c r="E18" s="65">
        <f>E19+E20</f>
        <v>0</v>
      </c>
    </row>
    <row r="19" spans="1:5" ht="15.75">
      <c r="A19" s="3" t="s">
        <v>92</v>
      </c>
      <c r="B19" s="3" t="s">
        <v>30</v>
      </c>
      <c r="C19" s="15"/>
      <c r="D19" s="26"/>
      <c r="E19" s="66"/>
    </row>
    <row r="20" spans="1:5" ht="31.5">
      <c r="A20" s="3" t="s">
        <v>93</v>
      </c>
      <c r="B20" s="3" t="s">
        <v>29</v>
      </c>
      <c r="C20" s="15"/>
      <c r="D20" s="26"/>
      <c r="E20" s="66"/>
    </row>
    <row r="21" spans="1:5" ht="15.75">
      <c r="A21" s="44" t="s">
        <v>64</v>
      </c>
      <c r="B21" s="40" t="s">
        <v>17</v>
      </c>
      <c r="C21" s="42">
        <v>781.84</v>
      </c>
      <c r="D21" s="42">
        <v>725</v>
      </c>
      <c r="E21" s="65">
        <f>E22</f>
        <v>2150</v>
      </c>
    </row>
    <row r="22" spans="1:5" ht="47.25">
      <c r="A22" s="3" t="s">
        <v>94</v>
      </c>
      <c r="B22" s="3" t="s">
        <v>16</v>
      </c>
      <c r="C22" s="15">
        <v>781.84</v>
      </c>
      <c r="D22" s="26">
        <v>725</v>
      </c>
      <c r="E22" s="66">
        <v>2150</v>
      </c>
    </row>
    <row r="23" spans="1:5" ht="15.75">
      <c r="A23" s="44" t="s">
        <v>65</v>
      </c>
      <c r="B23" s="40" t="s">
        <v>5</v>
      </c>
      <c r="C23" s="42"/>
      <c r="D23" s="42"/>
      <c r="E23" s="65">
        <f>E24+E25</f>
        <v>0</v>
      </c>
    </row>
    <row r="24" spans="1:5" ht="15.75">
      <c r="A24" s="3" t="s">
        <v>95</v>
      </c>
      <c r="B24" s="3" t="s">
        <v>4</v>
      </c>
      <c r="C24" s="15"/>
      <c r="D24" s="26"/>
      <c r="E24" s="66"/>
    </row>
    <row r="25" spans="1:5" ht="15.75">
      <c r="A25" s="3" t="s">
        <v>96</v>
      </c>
      <c r="B25" s="3" t="s">
        <v>3</v>
      </c>
      <c r="C25" s="15"/>
      <c r="D25" s="26"/>
      <c r="E25" s="66"/>
    </row>
    <row r="26" spans="1:5" ht="15.75">
      <c r="A26" s="44" t="s">
        <v>66</v>
      </c>
      <c r="B26" s="40" t="s">
        <v>28</v>
      </c>
      <c r="C26" s="42">
        <v>14879.41</v>
      </c>
      <c r="D26" s="42">
        <f>D27+D29</f>
        <v>16500</v>
      </c>
      <c r="E26" s="65">
        <f>E27+E29</f>
        <v>23600</v>
      </c>
    </row>
    <row r="27" spans="1:5" ht="15.75">
      <c r="A27" s="3" t="s">
        <v>67</v>
      </c>
      <c r="B27" s="3" t="s">
        <v>27</v>
      </c>
      <c r="C27" s="15">
        <v>10076.02</v>
      </c>
      <c r="D27" s="26">
        <v>12500</v>
      </c>
      <c r="E27" s="66">
        <f>E28</f>
        <v>13200</v>
      </c>
    </row>
    <row r="28" spans="1:5" ht="31.5">
      <c r="A28" s="3" t="s">
        <v>97</v>
      </c>
      <c r="B28" s="3" t="s">
        <v>26</v>
      </c>
      <c r="C28" s="15">
        <v>10076.02</v>
      </c>
      <c r="D28" s="26">
        <v>12500</v>
      </c>
      <c r="E28" s="66">
        <v>13200</v>
      </c>
    </row>
    <row r="29" spans="1:5" ht="15.75">
      <c r="A29" s="3" t="s">
        <v>68</v>
      </c>
      <c r="B29" s="3" t="s">
        <v>25</v>
      </c>
      <c r="C29" s="15">
        <v>4803.39</v>
      </c>
      <c r="D29" s="26">
        <v>4000</v>
      </c>
      <c r="E29" s="66">
        <f>E30</f>
        <v>10400</v>
      </c>
    </row>
    <row r="30" spans="1:5" ht="31.5">
      <c r="A30" s="3" t="s">
        <v>98</v>
      </c>
      <c r="B30" s="3" t="s">
        <v>24</v>
      </c>
      <c r="C30" s="15">
        <v>4803.39</v>
      </c>
      <c r="D30" s="26">
        <v>4000</v>
      </c>
      <c r="E30" s="66">
        <v>10400</v>
      </c>
    </row>
    <row r="31" spans="1:5" ht="15.75">
      <c r="A31" s="47" t="s">
        <v>54</v>
      </c>
      <c r="B31" s="48" t="s">
        <v>53</v>
      </c>
      <c r="C31" s="49"/>
      <c r="D31" s="49"/>
      <c r="E31" s="67">
        <f>E32</f>
        <v>0</v>
      </c>
    </row>
    <row r="32" spans="1:5" ht="75.75" customHeight="1">
      <c r="A32" s="3" t="s">
        <v>52</v>
      </c>
      <c r="B32" s="3" t="s">
        <v>51</v>
      </c>
      <c r="C32" s="15"/>
      <c r="D32" s="26"/>
      <c r="E32" s="66"/>
    </row>
    <row r="33" spans="1:5" ht="21.75" customHeight="1">
      <c r="A33" s="36"/>
      <c r="B33" s="37" t="s">
        <v>61</v>
      </c>
      <c r="C33" s="38"/>
      <c r="D33" s="38">
        <f>D34+D47+D61+D43</f>
        <v>10932.5</v>
      </c>
      <c r="E33" s="64">
        <f>E34+E47+E43+E54+E63</f>
        <v>21724.80451</v>
      </c>
    </row>
    <row r="34" spans="1:5" ht="50.25" customHeight="1">
      <c r="A34" s="50" t="s">
        <v>101</v>
      </c>
      <c r="B34" s="51" t="s">
        <v>45</v>
      </c>
      <c r="C34" s="18">
        <v>2864.54</v>
      </c>
      <c r="D34" s="18">
        <f>D36+D39+D42</f>
        <v>3940</v>
      </c>
      <c r="E34" s="68">
        <f>SUM(E35:E42)</f>
        <v>7766.922210000001</v>
      </c>
    </row>
    <row r="35" spans="1:5" ht="57.75" customHeight="1">
      <c r="A35" s="3" t="s">
        <v>69</v>
      </c>
      <c r="B35" s="3" t="s">
        <v>48</v>
      </c>
      <c r="C35" s="15"/>
      <c r="D35" s="26"/>
      <c r="E35" s="66"/>
    </row>
    <row r="36" spans="1:5" ht="76.5" customHeight="1">
      <c r="A36" s="3" t="s">
        <v>125</v>
      </c>
      <c r="B36" s="3" t="s">
        <v>32</v>
      </c>
      <c r="C36" s="15">
        <v>1901.21</v>
      </c>
      <c r="D36" s="26">
        <v>3000</v>
      </c>
      <c r="E36" s="66">
        <v>6000</v>
      </c>
    </row>
    <row r="37" spans="1:5" ht="80.25" customHeight="1">
      <c r="A37" s="3" t="s">
        <v>70</v>
      </c>
      <c r="B37" s="3" t="s">
        <v>31</v>
      </c>
      <c r="C37" s="15"/>
      <c r="D37" s="26"/>
      <c r="E37" s="66">
        <v>99.3</v>
      </c>
    </row>
    <row r="38" spans="1:5" ht="67.5" customHeight="1">
      <c r="A38" s="3" t="s">
        <v>71</v>
      </c>
      <c r="B38" s="3" t="s">
        <v>36</v>
      </c>
      <c r="C38" s="15"/>
      <c r="D38" s="26"/>
      <c r="E38" s="66"/>
    </row>
    <row r="39" spans="1:5" ht="41.25" customHeight="1">
      <c r="A39" s="3" t="s">
        <v>72</v>
      </c>
      <c r="B39" s="3" t="s">
        <v>35</v>
      </c>
      <c r="C39" s="15">
        <v>492.53</v>
      </c>
      <c r="D39" s="26">
        <v>490</v>
      </c>
      <c r="E39" s="69">
        <v>1057.62221</v>
      </c>
    </row>
    <row r="40" spans="1:5" ht="58.5" customHeight="1">
      <c r="A40" s="3" t="s">
        <v>73</v>
      </c>
      <c r="B40" s="3" t="s">
        <v>43</v>
      </c>
      <c r="C40" s="19"/>
      <c r="D40" s="27"/>
      <c r="E40" s="66"/>
    </row>
    <row r="41" spans="1:5" ht="86.25" customHeight="1">
      <c r="A41" s="3" t="s">
        <v>74</v>
      </c>
      <c r="B41" s="3" t="s">
        <v>9</v>
      </c>
      <c r="C41" s="15"/>
      <c r="D41" s="26"/>
      <c r="E41" s="66"/>
    </row>
    <row r="42" spans="1:5" ht="86.25" customHeight="1">
      <c r="A42" s="3" t="s">
        <v>105</v>
      </c>
      <c r="B42" s="3" t="s">
        <v>9</v>
      </c>
      <c r="C42" s="15">
        <v>470.79</v>
      </c>
      <c r="D42" s="26">
        <v>450</v>
      </c>
      <c r="E42" s="66">
        <v>610</v>
      </c>
    </row>
    <row r="43" spans="1:5" ht="37.5" customHeight="1">
      <c r="A43" s="44" t="s">
        <v>75</v>
      </c>
      <c r="B43" s="40" t="s">
        <v>44</v>
      </c>
      <c r="C43" s="42">
        <v>250</v>
      </c>
      <c r="D43" s="42">
        <v>100</v>
      </c>
      <c r="E43" s="65">
        <f>SUM(E44:E46)</f>
        <v>1400</v>
      </c>
    </row>
    <row r="44" spans="1:5" ht="31.5">
      <c r="A44" s="3" t="s">
        <v>76</v>
      </c>
      <c r="B44" s="3" t="s">
        <v>12</v>
      </c>
      <c r="C44" s="15"/>
      <c r="D44" s="26"/>
      <c r="E44" s="66"/>
    </row>
    <row r="45" spans="1:5" ht="31.5">
      <c r="A45" s="3" t="s">
        <v>140</v>
      </c>
      <c r="B45" s="3" t="s">
        <v>141</v>
      </c>
      <c r="C45" s="15">
        <v>250</v>
      </c>
      <c r="D45" s="26">
        <v>100</v>
      </c>
      <c r="E45" s="66">
        <v>0</v>
      </c>
    </row>
    <row r="46" spans="1:5" ht="31.5">
      <c r="A46" s="9" t="s">
        <v>77</v>
      </c>
      <c r="B46" s="9" t="s">
        <v>13</v>
      </c>
      <c r="C46" s="26"/>
      <c r="D46" s="26"/>
      <c r="E46" s="69">
        <v>1400</v>
      </c>
    </row>
    <row r="47" spans="1:5" ht="31.5">
      <c r="A47" s="44" t="s">
        <v>78</v>
      </c>
      <c r="B47" s="40" t="s">
        <v>39</v>
      </c>
      <c r="C47" s="42">
        <v>260.44</v>
      </c>
      <c r="D47" s="42">
        <f>D50+D51</f>
        <v>6891.5</v>
      </c>
      <c r="E47" s="65">
        <f>E49+E51+E48+E50</f>
        <v>12158.382300000001</v>
      </c>
    </row>
    <row r="48" spans="1:5" ht="31.5">
      <c r="A48" s="3" t="s">
        <v>79</v>
      </c>
      <c r="B48" s="3" t="s">
        <v>40</v>
      </c>
      <c r="C48" s="15"/>
      <c r="D48" s="26"/>
      <c r="E48" s="66">
        <v>0</v>
      </c>
    </row>
    <row r="49" spans="1:5" ht="94.5">
      <c r="A49" s="3" t="s">
        <v>80</v>
      </c>
      <c r="B49" s="3" t="s">
        <v>38</v>
      </c>
      <c r="C49" s="15"/>
      <c r="D49" s="26"/>
      <c r="E49" s="66">
        <v>0</v>
      </c>
    </row>
    <row r="50" spans="1:5" ht="52.5" customHeight="1">
      <c r="A50" s="3" t="s">
        <v>81</v>
      </c>
      <c r="B50" s="3" t="s">
        <v>37</v>
      </c>
      <c r="C50" s="15">
        <v>0</v>
      </c>
      <c r="D50" s="26">
        <v>1400</v>
      </c>
      <c r="E50" s="69">
        <v>522</v>
      </c>
    </row>
    <row r="51" spans="1:5" ht="39" customHeight="1">
      <c r="A51" s="1" t="s">
        <v>102</v>
      </c>
      <c r="B51" s="2" t="s">
        <v>41</v>
      </c>
      <c r="C51" s="18"/>
      <c r="D51" s="25">
        <f>D52+D53</f>
        <v>5491.5</v>
      </c>
      <c r="E51" s="63">
        <f>SUM(E52:E53)</f>
        <v>11636.382300000001</v>
      </c>
    </row>
    <row r="52" spans="1:5" ht="45" customHeight="1">
      <c r="A52" s="3" t="s">
        <v>126</v>
      </c>
      <c r="B52" s="3" t="s">
        <v>42</v>
      </c>
      <c r="C52" s="15"/>
      <c r="D52" s="26">
        <v>3400</v>
      </c>
      <c r="E52" s="69">
        <v>9300</v>
      </c>
    </row>
    <row r="53" spans="1:5" ht="54" customHeight="1">
      <c r="A53" s="3" t="s">
        <v>106</v>
      </c>
      <c r="B53" s="3" t="s">
        <v>100</v>
      </c>
      <c r="C53" s="15"/>
      <c r="D53" s="26">
        <v>2091.5</v>
      </c>
      <c r="E53" s="66">
        <v>2336.3823</v>
      </c>
    </row>
    <row r="54" spans="1:5" ht="18.75" customHeight="1">
      <c r="A54" s="44" t="s">
        <v>82</v>
      </c>
      <c r="B54" s="40" t="s">
        <v>2</v>
      </c>
      <c r="C54" s="42"/>
      <c r="D54" s="42">
        <v>1</v>
      </c>
      <c r="E54" s="65">
        <f>SUM(E55:E62)</f>
        <v>399.5</v>
      </c>
    </row>
    <row r="55" spans="1:5" ht="49.5" customHeight="1">
      <c r="A55" s="3" t="s">
        <v>83</v>
      </c>
      <c r="B55" s="3" t="s">
        <v>46</v>
      </c>
      <c r="C55" s="19"/>
      <c r="D55" s="27"/>
      <c r="E55" s="66"/>
    </row>
    <row r="56" spans="1:5" ht="61.5" customHeight="1">
      <c r="A56" s="3" t="s">
        <v>84</v>
      </c>
      <c r="B56" s="3" t="s">
        <v>47</v>
      </c>
      <c r="C56" s="19"/>
      <c r="D56" s="27"/>
      <c r="E56" s="66"/>
    </row>
    <row r="57" spans="1:5" ht="83.25" customHeight="1">
      <c r="A57" s="3" t="s">
        <v>85</v>
      </c>
      <c r="B57" s="3" t="s">
        <v>14</v>
      </c>
      <c r="C57" s="19"/>
      <c r="D57" s="27"/>
      <c r="E57" s="66"/>
    </row>
    <row r="58" spans="1:5" ht="63">
      <c r="A58" s="9" t="s">
        <v>148</v>
      </c>
      <c r="B58" s="3" t="s">
        <v>149</v>
      </c>
      <c r="C58" s="15"/>
      <c r="D58" s="26">
        <v>1</v>
      </c>
      <c r="E58" s="66">
        <v>395</v>
      </c>
    </row>
    <row r="59" spans="1:5" ht="78.75">
      <c r="A59" s="9" t="s">
        <v>150</v>
      </c>
      <c r="B59" s="3" t="s">
        <v>151</v>
      </c>
      <c r="C59" s="15"/>
      <c r="D59" s="26">
        <v>1</v>
      </c>
      <c r="E59" s="66">
        <v>0</v>
      </c>
    </row>
    <row r="60" spans="1:5" ht="78.75">
      <c r="A60" s="9" t="s">
        <v>152</v>
      </c>
      <c r="B60" s="9" t="s">
        <v>153</v>
      </c>
      <c r="C60" s="26"/>
      <c r="D60" s="26">
        <v>1</v>
      </c>
      <c r="E60" s="69">
        <v>0</v>
      </c>
    </row>
    <row r="61" spans="1:5" ht="78.75">
      <c r="A61" s="9" t="s">
        <v>154</v>
      </c>
      <c r="B61" s="9" t="s">
        <v>155</v>
      </c>
      <c r="C61" s="26"/>
      <c r="D61" s="26">
        <v>1</v>
      </c>
      <c r="E61" s="69">
        <v>0</v>
      </c>
    </row>
    <row r="62" spans="1:5" ht="47.25">
      <c r="A62" s="9" t="s">
        <v>156</v>
      </c>
      <c r="B62" s="9" t="s">
        <v>157</v>
      </c>
      <c r="C62" s="26"/>
      <c r="D62" s="26">
        <v>1</v>
      </c>
      <c r="E62" s="69">
        <v>4.5</v>
      </c>
    </row>
    <row r="63" spans="1:5" ht="15.75">
      <c r="A63" s="39" t="s">
        <v>162</v>
      </c>
      <c r="B63" s="40" t="s">
        <v>11</v>
      </c>
      <c r="C63" s="41"/>
      <c r="D63" s="41"/>
      <c r="E63" s="65">
        <f>E64+E65+E66</f>
        <v>0</v>
      </c>
    </row>
    <row r="64" spans="1:5" ht="31.5">
      <c r="A64" s="9" t="s">
        <v>163</v>
      </c>
      <c r="B64" s="3" t="s">
        <v>164</v>
      </c>
      <c r="C64" s="15"/>
      <c r="D64" s="26"/>
      <c r="E64" s="66"/>
    </row>
    <row r="65" spans="1:5" ht="15.75">
      <c r="A65" s="9" t="s">
        <v>165</v>
      </c>
      <c r="B65" s="3" t="s">
        <v>10</v>
      </c>
      <c r="C65" s="15"/>
      <c r="D65" s="26"/>
      <c r="E65" s="66">
        <v>0</v>
      </c>
    </row>
    <row r="66" spans="1:5" ht="15.75">
      <c r="A66" s="3" t="s">
        <v>104</v>
      </c>
      <c r="B66" s="3" t="s">
        <v>10</v>
      </c>
      <c r="C66" s="15">
        <v>88.17</v>
      </c>
      <c r="D66" s="26">
        <v>100</v>
      </c>
      <c r="E66" s="66">
        <v>0</v>
      </c>
    </row>
    <row r="67" spans="1:5" ht="15.75">
      <c r="A67" s="46" t="s">
        <v>86</v>
      </c>
      <c r="B67" s="43" t="s">
        <v>59</v>
      </c>
      <c r="C67" s="35"/>
      <c r="D67" s="35">
        <f>D68</f>
        <v>58124.188</v>
      </c>
      <c r="E67" s="70">
        <f>E68+E117</f>
        <v>172762.58651</v>
      </c>
    </row>
    <row r="68" spans="1:5" ht="31.5">
      <c r="A68" s="1"/>
      <c r="B68" s="2" t="s">
        <v>58</v>
      </c>
      <c r="C68" s="18">
        <v>24693.85</v>
      </c>
      <c r="D68" s="25">
        <f>D69+D72+D74+D93+D97</f>
        <v>58124.188</v>
      </c>
      <c r="E68" s="63">
        <f>E69+E74+E93+E97</f>
        <v>172542.58651</v>
      </c>
    </row>
    <row r="69" spans="1:5" ht="39" customHeight="1">
      <c r="A69" s="34" t="s">
        <v>171</v>
      </c>
      <c r="B69" s="34" t="s">
        <v>138</v>
      </c>
      <c r="C69" s="54">
        <v>7348.7</v>
      </c>
      <c r="D69" s="54">
        <f>SUM(D70:D72)</f>
        <v>19685.9</v>
      </c>
      <c r="E69" s="71">
        <f>SUM(E70:E73)</f>
        <v>11507</v>
      </c>
    </row>
    <row r="70" spans="1:5" ht="34.5" customHeight="1">
      <c r="A70" s="9" t="s">
        <v>171</v>
      </c>
      <c r="B70" s="9" t="s">
        <v>139</v>
      </c>
      <c r="C70" s="56"/>
      <c r="D70" s="56">
        <v>5363.3</v>
      </c>
      <c r="E70" s="69">
        <v>5502.5</v>
      </c>
    </row>
    <row r="71" spans="1:5" ht="34.5" customHeight="1">
      <c r="A71" s="9" t="s">
        <v>171</v>
      </c>
      <c r="B71" s="9" t="s">
        <v>147</v>
      </c>
      <c r="C71" s="56"/>
      <c r="D71" s="56">
        <v>8117.1</v>
      </c>
      <c r="E71" s="69">
        <v>5460.5</v>
      </c>
    </row>
    <row r="72" spans="1:5" ht="38.25" customHeight="1">
      <c r="A72" s="3" t="s">
        <v>108</v>
      </c>
      <c r="B72" s="3" t="s">
        <v>50</v>
      </c>
      <c r="C72" s="15">
        <v>10615.5</v>
      </c>
      <c r="D72" s="26">
        <v>6205.5</v>
      </c>
      <c r="E72" s="66">
        <v>0</v>
      </c>
    </row>
    <row r="73" spans="1:5" ht="38.25" customHeight="1">
      <c r="A73" s="57" t="s">
        <v>198</v>
      </c>
      <c r="B73" s="57" t="s">
        <v>199</v>
      </c>
      <c r="C73" s="15">
        <v>10615.5</v>
      </c>
      <c r="D73" s="26">
        <v>6205.5</v>
      </c>
      <c r="E73" s="66">
        <v>544</v>
      </c>
    </row>
    <row r="74" spans="1:5" s="4" customFormat="1" ht="31.5">
      <c r="A74" s="52" t="s">
        <v>109</v>
      </c>
      <c r="B74" s="53" t="s">
        <v>7</v>
      </c>
      <c r="C74" s="54">
        <v>3468.81</v>
      </c>
      <c r="D74" s="54">
        <f>D75+D76+D77+D79</f>
        <v>16027</v>
      </c>
      <c r="E74" s="71">
        <f>E75+E76+E77+E79+E91+E78</f>
        <v>148369.13912</v>
      </c>
    </row>
    <row r="75" spans="1:5" ht="39" customHeight="1">
      <c r="A75" s="3" t="s">
        <v>110</v>
      </c>
      <c r="B75" s="3" t="s">
        <v>6</v>
      </c>
      <c r="C75" s="15"/>
      <c r="D75" s="26"/>
      <c r="E75" s="66">
        <v>0</v>
      </c>
    </row>
    <row r="76" spans="1:5" ht="50.25" customHeight="1">
      <c r="A76" s="3" t="s">
        <v>121</v>
      </c>
      <c r="B76" s="3" t="s">
        <v>122</v>
      </c>
      <c r="C76" s="15"/>
      <c r="D76" s="26">
        <v>8000</v>
      </c>
      <c r="E76" s="66">
        <v>0</v>
      </c>
    </row>
    <row r="77" spans="1:5" ht="79.5" customHeight="1">
      <c r="A77" s="3" t="s">
        <v>111</v>
      </c>
      <c r="B77" s="3" t="s">
        <v>107</v>
      </c>
      <c r="C77" s="15">
        <v>829.6</v>
      </c>
      <c r="D77" s="26">
        <v>2468.4</v>
      </c>
      <c r="E77" s="66">
        <v>0</v>
      </c>
    </row>
    <row r="78" spans="1:5" ht="148.5" customHeight="1">
      <c r="A78" s="3" t="s">
        <v>111</v>
      </c>
      <c r="B78" s="3" t="s">
        <v>177</v>
      </c>
      <c r="C78" s="15">
        <v>829.6</v>
      </c>
      <c r="D78" s="26">
        <v>2468.4</v>
      </c>
      <c r="E78" s="66">
        <v>0</v>
      </c>
    </row>
    <row r="79" spans="1:5" ht="41.25" customHeight="1">
      <c r="A79" s="3" t="s">
        <v>120</v>
      </c>
      <c r="B79" s="3" t="s">
        <v>136</v>
      </c>
      <c r="C79" s="15">
        <v>2639.21</v>
      </c>
      <c r="D79" s="26">
        <f>SUM(D80:D84)</f>
        <v>5558.6</v>
      </c>
      <c r="E79" s="66">
        <f>SUM(E80:E92)</f>
        <v>148369.13912</v>
      </c>
    </row>
    <row r="80" spans="1:5" ht="42.75" customHeight="1">
      <c r="A80" s="3" t="s">
        <v>120</v>
      </c>
      <c r="B80" s="11" t="s">
        <v>137</v>
      </c>
      <c r="C80" s="15"/>
      <c r="D80" s="26">
        <v>1896.3</v>
      </c>
      <c r="E80" s="69">
        <v>2333.9</v>
      </c>
    </row>
    <row r="81" spans="1:5" ht="42" customHeight="1">
      <c r="A81" s="7" t="s">
        <v>112</v>
      </c>
      <c r="B81" s="11" t="s">
        <v>144</v>
      </c>
      <c r="C81" s="15"/>
      <c r="D81" s="26">
        <v>682.25</v>
      </c>
      <c r="E81" s="69">
        <v>685.3</v>
      </c>
    </row>
    <row r="82" spans="1:5" ht="42" customHeight="1">
      <c r="A82" s="57" t="s">
        <v>176</v>
      </c>
      <c r="B82" s="61" t="s">
        <v>189</v>
      </c>
      <c r="C82" s="21"/>
      <c r="D82" s="14">
        <v>800</v>
      </c>
      <c r="E82" s="69">
        <v>8241.75</v>
      </c>
    </row>
    <row r="83" spans="1:5" ht="42" customHeight="1">
      <c r="A83" s="9" t="s">
        <v>167</v>
      </c>
      <c r="B83" s="11" t="s">
        <v>181</v>
      </c>
      <c r="C83" s="15"/>
      <c r="D83" s="26">
        <v>1151.25</v>
      </c>
      <c r="E83" s="69">
        <v>0</v>
      </c>
    </row>
    <row r="84" spans="1:5" ht="42" customHeight="1">
      <c r="A84" s="7" t="s">
        <v>120</v>
      </c>
      <c r="B84" s="11" t="s">
        <v>145</v>
      </c>
      <c r="C84" s="15"/>
      <c r="D84" s="26">
        <v>1028.8</v>
      </c>
      <c r="E84" s="69">
        <v>1050.4</v>
      </c>
    </row>
    <row r="85" spans="1:5" ht="33.75" customHeight="1">
      <c r="A85" s="3" t="s">
        <v>120</v>
      </c>
      <c r="B85" s="11" t="s">
        <v>166</v>
      </c>
      <c r="C85" s="21"/>
      <c r="D85" s="14">
        <v>800</v>
      </c>
      <c r="E85" s="66">
        <v>2350</v>
      </c>
    </row>
    <row r="86" spans="1:5" ht="33.75" customHeight="1">
      <c r="A86" s="3" t="s">
        <v>120</v>
      </c>
      <c r="B86" s="11" t="s">
        <v>170</v>
      </c>
      <c r="C86" s="21"/>
      <c r="D86" s="14">
        <v>800</v>
      </c>
      <c r="E86" s="66">
        <v>0</v>
      </c>
    </row>
    <row r="87" spans="1:5" ht="33.75" customHeight="1">
      <c r="A87" s="3" t="s">
        <v>175</v>
      </c>
      <c r="B87" s="11" t="s">
        <v>179</v>
      </c>
      <c r="C87" s="21"/>
      <c r="D87" s="14">
        <v>800</v>
      </c>
      <c r="E87" s="66">
        <v>0</v>
      </c>
    </row>
    <row r="88" spans="1:5" ht="33.75" customHeight="1">
      <c r="A88" s="3" t="s">
        <v>176</v>
      </c>
      <c r="B88" s="13" t="s">
        <v>180</v>
      </c>
      <c r="C88" s="21"/>
      <c r="D88" s="14">
        <v>800</v>
      </c>
      <c r="E88" s="66">
        <v>100343.0775</v>
      </c>
    </row>
    <row r="89" spans="1:5" s="59" customFormat="1" ht="33.75" customHeight="1">
      <c r="A89" s="57" t="s">
        <v>182</v>
      </c>
      <c r="B89" s="58" t="s">
        <v>183</v>
      </c>
      <c r="C89" s="21"/>
      <c r="D89" s="14">
        <v>800</v>
      </c>
      <c r="E89" s="72">
        <v>10000</v>
      </c>
    </row>
    <row r="90" spans="1:5" s="59" customFormat="1" ht="30">
      <c r="A90" s="3" t="s">
        <v>184</v>
      </c>
      <c r="B90" s="58" t="s">
        <v>190</v>
      </c>
      <c r="C90" s="21"/>
      <c r="D90" s="14"/>
      <c r="E90" s="72">
        <v>23364.71162</v>
      </c>
    </row>
    <row r="91" spans="1:5" ht="15.75">
      <c r="A91" s="9" t="s">
        <v>158</v>
      </c>
      <c r="B91" s="32" t="s">
        <v>159</v>
      </c>
      <c r="C91" s="15"/>
      <c r="D91" s="26"/>
      <c r="E91" s="66">
        <v>0</v>
      </c>
    </row>
    <row r="92" spans="1:5" ht="31.5">
      <c r="A92" s="3" t="s">
        <v>168</v>
      </c>
      <c r="B92" s="3" t="s">
        <v>169</v>
      </c>
      <c r="C92" s="15"/>
      <c r="D92" s="26"/>
      <c r="E92" s="66">
        <v>0</v>
      </c>
    </row>
    <row r="93" spans="1:5" s="4" customFormat="1" ht="34.5" customHeight="1">
      <c r="A93" s="52" t="s">
        <v>113</v>
      </c>
      <c r="B93" s="53" t="s">
        <v>8</v>
      </c>
      <c r="C93" s="54">
        <v>255.4</v>
      </c>
      <c r="D93" s="54">
        <f>D94+D95</f>
        <v>281.82</v>
      </c>
      <c r="E93" s="71">
        <f>E94+E95+E96</f>
        <v>318.12</v>
      </c>
    </row>
    <row r="94" spans="1:5" ht="51" customHeight="1">
      <c r="A94" s="9" t="s">
        <v>114</v>
      </c>
      <c r="B94" s="9" t="s">
        <v>178</v>
      </c>
      <c r="C94" s="26">
        <v>254.4</v>
      </c>
      <c r="D94" s="26">
        <v>278.3</v>
      </c>
      <c r="E94" s="69">
        <v>314.6</v>
      </c>
    </row>
    <row r="95" spans="1:5" ht="48.75" customHeight="1">
      <c r="A95" s="9" t="s">
        <v>115</v>
      </c>
      <c r="B95" s="9" t="s">
        <v>99</v>
      </c>
      <c r="C95" s="26">
        <v>1</v>
      </c>
      <c r="D95" s="26">
        <v>3.52</v>
      </c>
      <c r="E95" s="69">
        <v>3.52</v>
      </c>
    </row>
    <row r="96" spans="1:5" ht="31.5">
      <c r="A96" s="9" t="s">
        <v>160</v>
      </c>
      <c r="B96" s="3" t="s">
        <v>161</v>
      </c>
      <c r="C96" s="15"/>
      <c r="D96" s="26"/>
      <c r="E96" s="66">
        <v>0</v>
      </c>
    </row>
    <row r="97" spans="1:5" s="4" customFormat="1" ht="15.75">
      <c r="A97" s="52" t="s">
        <v>116</v>
      </c>
      <c r="B97" s="53" t="s">
        <v>23</v>
      </c>
      <c r="C97" s="54">
        <v>3005.45</v>
      </c>
      <c r="D97" s="54">
        <f>D102</f>
        <v>15923.968</v>
      </c>
      <c r="E97" s="71">
        <f>E98+E99+E102</f>
        <v>12348.327390000002</v>
      </c>
    </row>
    <row r="98" spans="1:5" ht="63.75" customHeight="1">
      <c r="A98" s="3" t="s">
        <v>117</v>
      </c>
      <c r="B98" s="3" t="s">
        <v>22</v>
      </c>
      <c r="C98" s="15"/>
      <c r="D98" s="26"/>
      <c r="E98" s="66"/>
    </row>
    <row r="99" spans="1:5" ht="60">
      <c r="A99" s="3" t="s">
        <v>193</v>
      </c>
      <c r="B99" s="13" t="s">
        <v>194</v>
      </c>
      <c r="C99" s="21"/>
      <c r="D99" s="14">
        <v>1848.967</v>
      </c>
      <c r="E99" s="69">
        <f>SUM(E100:E101)</f>
        <v>7481.137390000001</v>
      </c>
    </row>
    <row r="100" spans="1:5" ht="33.75" customHeight="1">
      <c r="A100" s="3" t="s">
        <v>193</v>
      </c>
      <c r="B100" s="13" t="s">
        <v>195</v>
      </c>
      <c r="C100" s="21"/>
      <c r="D100" s="14">
        <v>1848.967</v>
      </c>
      <c r="E100" s="69">
        <f>5631.0609-1745.62885</f>
        <v>3885.4320500000003</v>
      </c>
    </row>
    <row r="101" spans="1:5" ht="15.75">
      <c r="A101" s="3" t="s">
        <v>193</v>
      </c>
      <c r="B101" s="60" t="s">
        <v>196</v>
      </c>
      <c r="C101" s="21"/>
      <c r="D101" s="14">
        <v>158.2</v>
      </c>
      <c r="E101" s="69">
        <f>6254.75391-2659.04857</f>
        <v>3595.7053400000004</v>
      </c>
    </row>
    <row r="102" spans="1:5" ht="33.75" customHeight="1">
      <c r="A102" s="3" t="s">
        <v>118</v>
      </c>
      <c r="B102" s="3" t="s">
        <v>130</v>
      </c>
      <c r="C102" s="20">
        <v>3005.45</v>
      </c>
      <c r="D102" s="28">
        <f>D103+D104+D105+D106+D107+D108+D109+D100+D110</f>
        <v>15923.968</v>
      </c>
      <c r="E102" s="69">
        <f>SUM(E103:E114)</f>
        <v>4867.1900000000005</v>
      </c>
    </row>
    <row r="103" spans="1:5" ht="33.75" customHeight="1">
      <c r="A103" s="3" t="s">
        <v>118</v>
      </c>
      <c r="B103" s="11" t="s">
        <v>131</v>
      </c>
      <c r="C103" s="21"/>
      <c r="D103" s="14">
        <v>420</v>
      </c>
      <c r="E103" s="69">
        <v>0</v>
      </c>
    </row>
    <row r="104" spans="1:5" ht="33.75" customHeight="1" hidden="1">
      <c r="A104" s="3" t="s">
        <v>118</v>
      </c>
      <c r="B104" s="11" t="s">
        <v>132</v>
      </c>
      <c r="C104" s="21"/>
      <c r="D104" s="14">
        <v>800</v>
      </c>
      <c r="E104" s="69"/>
    </row>
    <row r="105" spans="1:5" ht="33.75" customHeight="1">
      <c r="A105" s="3" t="s">
        <v>118</v>
      </c>
      <c r="B105" s="11" t="s">
        <v>133</v>
      </c>
      <c r="C105" s="21"/>
      <c r="D105" s="14">
        <v>20</v>
      </c>
      <c r="E105" s="69">
        <v>0</v>
      </c>
    </row>
    <row r="106" spans="1:5" ht="33.75" customHeight="1">
      <c r="A106" s="3" t="s">
        <v>118</v>
      </c>
      <c r="B106" s="11" t="s">
        <v>197</v>
      </c>
      <c r="C106" s="21"/>
      <c r="D106" s="14">
        <v>9681.991</v>
      </c>
      <c r="E106" s="69">
        <v>1000</v>
      </c>
    </row>
    <row r="107" spans="1:5" ht="33.75" customHeight="1">
      <c r="A107" s="3" t="s">
        <v>118</v>
      </c>
      <c r="B107" s="11" t="s">
        <v>135</v>
      </c>
      <c r="C107" s="22"/>
      <c r="D107" s="29">
        <v>34.65</v>
      </c>
      <c r="E107" s="69">
        <v>80.6</v>
      </c>
    </row>
    <row r="108" spans="1:5" ht="33.75" customHeight="1" hidden="1">
      <c r="A108" s="3" t="s">
        <v>118</v>
      </c>
      <c r="B108" s="11" t="s">
        <v>134</v>
      </c>
      <c r="C108" s="21"/>
      <c r="D108" s="14"/>
      <c r="E108" s="69"/>
    </row>
    <row r="109" spans="1:5" ht="33.75" customHeight="1">
      <c r="A109" s="62" t="s">
        <v>118</v>
      </c>
      <c r="B109" s="13" t="s">
        <v>192</v>
      </c>
      <c r="C109" s="21"/>
      <c r="D109" s="14">
        <v>2960.16</v>
      </c>
      <c r="E109" s="69">
        <v>2000</v>
      </c>
    </row>
    <row r="110" spans="1:5" ht="33.75" customHeight="1">
      <c r="A110" s="3" t="s">
        <v>118</v>
      </c>
      <c r="B110" s="13" t="s">
        <v>142</v>
      </c>
      <c r="C110" s="21"/>
      <c r="D110" s="14">
        <v>158.2</v>
      </c>
      <c r="E110" s="69">
        <v>0</v>
      </c>
    </row>
    <row r="111" spans="1:5" ht="33.75" customHeight="1">
      <c r="A111" s="3" t="s">
        <v>118</v>
      </c>
      <c r="B111" s="13" t="s">
        <v>200</v>
      </c>
      <c r="C111" s="21"/>
      <c r="D111" s="14">
        <v>158.2</v>
      </c>
      <c r="E111" s="69">
        <v>136.59</v>
      </c>
    </row>
    <row r="112" spans="1:5" ht="45">
      <c r="A112" s="3" t="s">
        <v>118</v>
      </c>
      <c r="B112" s="13" t="s">
        <v>185</v>
      </c>
      <c r="C112" s="21"/>
      <c r="D112" s="14">
        <v>158.2</v>
      </c>
      <c r="E112" s="69">
        <v>0</v>
      </c>
    </row>
    <row r="113" spans="1:5" ht="60">
      <c r="A113" s="3" t="s">
        <v>118</v>
      </c>
      <c r="B113" s="60" t="s">
        <v>186</v>
      </c>
      <c r="C113" s="21"/>
      <c r="D113" s="14">
        <v>158.2</v>
      </c>
      <c r="E113" s="69">
        <v>150</v>
      </c>
    </row>
    <row r="114" spans="1:5" ht="45">
      <c r="A114" s="3" t="s">
        <v>118</v>
      </c>
      <c r="B114" s="60" t="s">
        <v>201</v>
      </c>
      <c r="C114" s="21"/>
      <c r="D114" s="14">
        <v>158.2</v>
      </c>
      <c r="E114" s="69">
        <v>1500</v>
      </c>
    </row>
    <row r="115" spans="1:5" ht="51.75" customHeight="1">
      <c r="A115" s="46" t="s">
        <v>57</v>
      </c>
      <c r="B115" s="43" t="s">
        <v>56</v>
      </c>
      <c r="C115" s="55"/>
      <c r="D115" s="55"/>
      <c r="E115" s="73">
        <v>0</v>
      </c>
    </row>
    <row r="116" spans="1:5" ht="47.25" customHeight="1">
      <c r="A116" s="9" t="s">
        <v>119</v>
      </c>
      <c r="B116" s="9" t="s">
        <v>55</v>
      </c>
      <c r="C116" s="19"/>
      <c r="D116" s="27"/>
      <c r="E116" s="66">
        <v>0</v>
      </c>
    </row>
    <row r="117" spans="1:5" ht="51.75" customHeight="1">
      <c r="A117" s="46" t="s">
        <v>172</v>
      </c>
      <c r="B117" s="43" t="s">
        <v>173</v>
      </c>
      <c r="C117" s="55"/>
      <c r="D117" s="55"/>
      <c r="E117" s="73">
        <f>E118+E119</f>
        <v>220</v>
      </c>
    </row>
    <row r="118" spans="1:5" ht="47.25" customHeight="1">
      <c r="A118" s="3" t="s">
        <v>174</v>
      </c>
      <c r="B118" s="3" t="s">
        <v>202</v>
      </c>
      <c r="C118" s="19"/>
      <c r="D118" s="27"/>
      <c r="E118" s="69">
        <v>100</v>
      </c>
    </row>
    <row r="119" spans="1:5" ht="47.25" customHeight="1">
      <c r="A119" s="3" t="s">
        <v>174</v>
      </c>
      <c r="B119" s="3" t="s">
        <v>203</v>
      </c>
      <c r="C119" s="19"/>
      <c r="D119" s="27"/>
      <c r="E119" s="69">
        <v>120</v>
      </c>
    </row>
    <row r="120" spans="1:5" ht="22.5" customHeight="1">
      <c r="A120" s="9"/>
      <c r="B120" s="12" t="s">
        <v>49</v>
      </c>
      <c r="C120" s="23">
        <f>SUM(C7,C68,C54)</f>
        <v>54206.2</v>
      </c>
      <c r="D120" s="30">
        <f>SUM(D7,D68,D54)</f>
        <v>99512.688</v>
      </c>
      <c r="E120" s="74">
        <f>E7+E67</f>
        <v>242737.39101999998</v>
      </c>
    </row>
    <row r="121" ht="52.5" customHeight="1">
      <c r="E121" s="33"/>
    </row>
  </sheetData>
  <sheetProtection/>
  <mergeCells count="4">
    <mergeCell ref="A5:E5"/>
    <mergeCell ref="A1:E1"/>
    <mergeCell ref="A3:E3"/>
    <mergeCell ref="A2:E2"/>
  </mergeCells>
  <printOptions horizontalCentered="1"/>
  <pageMargins left="0.7874015748031497" right="0.3937007874015748" top="0.3937007874015748" bottom="0.1968503937007874" header="0.1968503937007874" footer="0.1968503937007874"/>
  <pageSetup fitToHeight="12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Павлова Марина Владимировна</dc:creator>
  <cp:keywords/>
  <dc:description/>
  <cp:lastModifiedBy>user</cp:lastModifiedBy>
  <cp:lastPrinted>2023-12-14T06:28:52Z</cp:lastPrinted>
  <dcterms:created xsi:type="dcterms:W3CDTF">2015-07-21T13:23:07Z</dcterms:created>
  <dcterms:modified xsi:type="dcterms:W3CDTF">2023-12-14T06:28:53Z</dcterms:modified>
  <cp:category/>
  <cp:version/>
  <cp:contentType/>
  <cp:contentStatus/>
</cp:coreProperties>
</file>